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375"/>
  </bookViews>
  <sheets>
    <sheet name="1 день" sheetId="2" r:id="rId1"/>
    <sheet name="2 день" sheetId="3" r:id="rId2"/>
    <sheet name="3 день" sheetId="4" r:id="rId3"/>
    <sheet name="4 день" sheetId="5" r:id="rId4"/>
    <sheet name="5 день" sheetId="6" r:id="rId5"/>
    <sheet name="6 день" sheetId="9" r:id="rId6"/>
    <sheet name="7 день" sheetId="10" r:id="rId7"/>
    <sheet name="8 день" sheetId="11" r:id="rId8"/>
    <sheet name="9 день" sheetId="12" r:id="rId9"/>
    <sheet name="10 день" sheetId="7" r:id="rId10"/>
    <sheet name="Лист3" sheetId="8" r:id="rId11"/>
  </sheets>
  <calcPr calcId="125725"/>
</workbook>
</file>

<file path=xl/calcChain.xml><?xml version="1.0" encoding="utf-8"?>
<calcChain xmlns="http://schemas.openxmlformats.org/spreadsheetml/2006/main">
  <c r="K50" i="3"/>
  <c r="J50"/>
  <c r="H50"/>
  <c r="F50"/>
  <c r="D50"/>
  <c r="H50" i="10"/>
  <c r="J50" s="1"/>
  <c r="F50"/>
  <c r="D50"/>
  <c r="D49"/>
  <c r="L50" i="3" l="1"/>
  <c r="L50" i="10"/>
  <c r="K50"/>
  <c r="K68" i="7"/>
  <c r="J68"/>
  <c r="H68"/>
  <c r="F68"/>
  <c r="D68"/>
  <c r="H65"/>
  <c r="D65"/>
  <c r="L68" l="1"/>
  <c r="K64" i="12"/>
  <c r="J64"/>
  <c r="H64"/>
  <c r="F64"/>
  <c r="D64"/>
  <c r="D68" i="11"/>
  <c r="F68" s="1"/>
  <c r="L68" s="1"/>
  <c r="H68"/>
  <c r="J68"/>
  <c r="L64" i="12" l="1"/>
  <c r="K68" i="11"/>
  <c r="D63" i="10"/>
  <c r="F63" s="1"/>
  <c r="H58"/>
  <c r="J58" s="1"/>
  <c r="H63"/>
  <c r="J63" s="1"/>
  <c r="D58"/>
  <c r="H25"/>
  <c r="D25"/>
  <c r="K31" i="5"/>
  <c r="K32"/>
  <c r="K33"/>
  <c r="K34"/>
  <c r="K35"/>
  <c r="K38"/>
  <c r="J38"/>
  <c r="H38"/>
  <c r="F38"/>
  <c r="D38"/>
  <c r="H33"/>
  <c r="D33"/>
  <c r="F33" s="1"/>
  <c r="J31"/>
  <c r="J32"/>
  <c r="J33"/>
  <c r="J34"/>
  <c r="J35"/>
  <c r="H35"/>
  <c r="H34"/>
  <c r="H32"/>
  <c r="H31"/>
  <c r="H28"/>
  <c r="F31"/>
  <c r="F32"/>
  <c r="F34"/>
  <c r="F35"/>
  <c r="L35" s="1"/>
  <c r="D35"/>
  <c r="D34"/>
  <c r="D32"/>
  <c r="D31"/>
  <c r="D28"/>
  <c r="K66" i="4"/>
  <c r="J66"/>
  <c r="H66"/>
  <c r="F66"/>
  <c r="D66"/>
  <c r="H25" i="3"/>
  <c r="D25"/>
  <c r="L31" i="5" l="1"/>
  <c r="L34"/>
  <c r="L33"/>
  <c r="L32"/>
  <c r="L63" i="10"/>
  <c r="K63"/>
  <c r="K58"/>
  <c r="F58"/>
  <c r="L58" s="1"/>
  <c r="L38" i="5"/>
  <c r="L66" i="4"/>
  <c r="H68" i="12"/>
  <c r="D68"/>
  <c r="H58" i="4" l="1"/>
  <c r="D58"/>
  <c r="H74" i="7" l="1"/>
  <c r="J74" s="1"/>
  <c r="D74"/>
  <c r="F74" s="1"/>
  <c r="H73"/>
  <c r="J73" s="1"/>
  <c r="D73"/>
  <c r="K73" s="1"/>
  <c r="H72"/>
  <c r="J72" s="1"/>
  <c r="D72"/>
  <c r="F72" s="1"/>
  <c r="H71"/>
  <c r="J71" s="1"/>
  <c r="D71"/>
  <c r="F71" s="1"/>
  <c r="L71" s="1"/>
  <c r="F73" l="1"/>
  <c r="F75" s="1"/>
  <c r="K74"/>
  <c r="K71"/>
  <c r="K72"/>
  <c r="L74"/>
  <c r="J75"/>
  <c r="L72"/>
  <c r="H39"/>
  <c r="J39" s="1"/>
  <c r="D39"/>
  <c r="H35"/>
  <c r="J35" s="1"/>
  <c r="H32"/>
  <c r="J32" s="1"/>
  <c r="H31"/>
  <c r="J31" s="1"/>
  <c r="H30"/>
  <c r="J30" s="1"/>
  <c r="D35"/>
  <c r="F35" s="1"/>
  <c r="D32"/>
  <c r="F32" s="1"/>
  <c r="D31"/>
  <c r="F31" s="1"/>
  <c r="D30"/>
  <c r="F30" s="1"/>
  <c r="K83"/>
  <c r="H81"/>
  <c r="J81" s="1"/>
  <c r="D81"/>
  <c r="K81" s="1"/>
  <c r="H79"/>
  <c r="J79" s="1"/>
  <c r="D79"/>
  <c r="K79" s="1"/>
  <c r="H77"/>
  <c r="J77" s="1"/>
  <c r="D77"/>
  <c r="H76"/>
  <c r="J76" s="1"/>
  <c r="D76"/>
  <c r="H69"/>
  <c r="J69" s="1"/>
  <c r="D69"/>
  <c r="H67"/>
  <c r="J67" s="1"/>
  <c r="D67"/>
  <c r="H66"/>
  <c r="J66" s="1"/>
  <c r="D66"/>
  <c r="J65"/>
  <c r="K65"/>
  <c r="J64"/>
  <c r="H64"/>
  <c r="D64"/>
  <c r="K64" s="1"/>
  <c r="H62"/>
  <c r="J62" s="1"/>
  <c r="D62"/>
  <c r="H61"/>
  <c r="J61" s="1"/>
  <c r="D61"/>
  <c r="H60"/>
  <c r="J60" s="1"/>
  <c r="D60"/>
  <c r="K60" s="1"/>
  <c r="H58"/>
  <c r="J58" s="1"/>
  <c r="D58"/>
  <c r="K58" s="1"/>
  <c r="J57"/>
  <c r="H57"/>
  <c r="D57"/>
  <c r="K57" s="1"/>
  <c r="H56"/>
  <c r="J56" s="1"/>
  <c r="D56"/>
  <c r="H55"/>
  <c r="J55" s="1"/>
  <c r="D55"/>
  <c r="K55" s="1"/>
  <c r="H54"/>
  <c r="J54" s="1"/>
  <c r="D54"/>
  <c r="H53"/>
  <c r="J53" s="1"/>
  <c r="D53"/>
  <c r="K53" s="1"/>
  <c r="H52"/>
  <c r="J52" s="1"/>
  <c r="D52"/>
  <c r="H51"/>
  <c r="J51" s="1"/>
  <c r="D51"/>
  <c r="K51" s="1"/>
  <c r="H49"/>
  <c r="J49" s="1"/>
  <c r="D49"/>
  <c r="F49" s="1"/>
  <c r="H47"/>
  <c r="J47" s="1"/>
  <c r="D47"/>
  <c r="K47" s="1"/>
  <c r="H45"/>
  <c r="J45" s="1"/>
  <c r="D45"/>
  <c r="H43"/>
  <c r="J43" s="1"/>
  <c r="D43"/>
  <c r="K43" s="1"/>
  <c r="H42"/>
  <c r="J42" s="1"/>
  <c r="D42"/>
  <c r="H41"/>
  <c r="J41" s="1"/>
  <c r="D41"/>
  <c r="H37"/>
  <c r="J37" s="1"/>
  <c r="D37"/>
  <c r="H34"/>
  <c r="J34" s="1"/>
  <c r="D34"/>
  <c r="F34" s="1"/>
  <c r="H33"/>
  <c r="J33" s="1"/>
  <c r="D33"/>
  <c r="H29"/>
  <c r="J29" s="1"/>
  <c r="D29"/>
  <c r="H28"/>
  <c r="J28" s="1"/>
  <c r="D28"/>
  <c r="H27"/>
  <c r="J27" s="1"/>
  <c r="D27"/>
  <c r="K70" i="12"/>
  <c r="J70"/>
  <c r="H70"/>
  <c r="F70"/>
  <c r="D70"/>
  <c r="H40"/>
  <c r="J40" s="1"/>
  <c r="D40"/>
  <c r="K40" s="1"/>
  <c r="H34"/>
  <c r="J34" s="1"/>
  <c r="F34"/>
  <c r="D34"/>
  <c r="K34" s="1"/>
  <c r="J30"/>
  <c r="H30"/>
  <c r="H28"/>
  <c r="D30"/>
  <c r="K30" s="1"/>
  <c r="D28"/>
  <c r="K54" i="7" l="1"/>
  <c r="K35"/>
  <c r="L73"/>
  <c r="K67"/>
  <c r="K42"/>
  <c r="L32"/>
  <c r="K32"/>
  <c r="K39"/>
  <c r="K41"/>
  <c r="K69"/>
  <c r="K77"/>
  <c r="K31"/>
  <c r="F39"/>
  <c r="L39" s="1"/>
  <c r="L70" i="12"/>
  <c r="L35" i="7"/>
  <c r="L31"/>
  <c r="J36"/>
  <c r="L34" i="12"/>
  <c r="L30" i="7"/>
  <c r="J44"/>
  <c r="K30"/>
  <c r="K28"/>
  <c r="K33"/>
  <c r="K45"/>
  <c r="K52"/>
  <c r="K56"/>
  <c r="K66"/>
  <c r="K76"/>
  <c r="J70"/>
  <c r="K62"/>
  <c r="J63"/>
  <c r="K61"/>
  <c r="L49"/>
  <c r="K49"/>
  <c r="K37"/>
  <c r="K29"/>
  <c r="K27"/>
  <c r="F28"/>
  <c r="L28" s="1"/>
  <c r="F29"/>
  <c r="L29" s="1"/>
  <c r="F33"/>
  <c r="L33" s="1"/>
  <c r="F37"/>
  <c r="L37" s="1"/>
  <c r="F41"/>
  <c r="F42"/>
  <c r="L42" s="1"/>
  <c r="F43"/>
  <c r="L43" s="1"/>
  <c r="F45"/>
  <c r="L45" s="1"/>
  <c r="F47"/>
  <c r="L47" s="1"/>
  <c r="F51"/>
  <c r="F52"/>
  <c r="L52" s="1"/>
  <c r="F53"/>
  <c r="L53" s="1"/>
  <c r="F54"/>
  <c r="L54" s="1"/>
  <c r="F55"/>
  <c r="L55" s="1"/>
  <c r="F56"/>
  <c r="L56" s="1"/>
  <c r="F57"/>
  <c r="L57" s="1"/>
  <c r="F58"/>
  <c r="L58" s="1"/>
  <c r="F60"/>
  <c r="F61"/>
  <c r="L61" s="1"/>
  <c r="F62"/>
  <c r="L62" s="1"/>
  <c r="F64"/>
  <c r="L64" s="1"/>
  <c r="F65"/>
  <c r="L65" s="1"/>
  <c r="F66"/>
  <c r="L66" s="1"/>
  <c r="F67"/>
  <c r="L67" s="1"/>
  <c r="F69"/>
  <c r="L69" s="1"/>
  <c r="F76"/>
  <c r="L76" s="1"/>
  <c r="F77"/>
  <c r="L77" s="1"/>
  <c r="F79"/>
  <c r="L79" s="1"/>
  <c r="F81"/>
  <c r="L81" s="1"/>
  <c r="K34"/>
  <c r="L34"/>
  <c r="F27"/>
  <c r="J59"/>
  <c r="J78"/>
  <c r="F30" i="12"/>
  <c r="L30" s="1"/>
  <c r="F40"/>
  <c r="L40" s="1"/>
  <c r="J86" i="7" l="1"/>
  <c r="J87"/>
  <c r="J83"/>
  <c r="F36"/>
  <c r="F63"/>
  <c r="F59"/>
  <c r="L60"/>
  <c r="L51"/>
  <c r="F44"/>
  <c r="L41"/>
  <c r="F70"/>
  <c r="F78"/>
  <c r="L27"/>
  <c r="J88" l="1"/>
  <c r="F87"/>
  <c r="F83"/>
  <c r="M86" s="1"/>
  <c r="F86"/>
  <c r="L83"/>
  <c r="F88" l="1"/>
  <c r="K86" i="12" l="1"/>
  <c r="H84"/>
  <c r="J84" s="1"/>
  <c r="D84"/>
  <c r="H82"/>
  <c r="J82" s="1"/>
  <c r="D82"/>
  <c r="F82" s="1"/>
  <c r="J80"/>
  <c r="H80"/>
  <c r="D80"/>
  <c r="F80" s="1"/>
  <c r="H79"/>
  <c r="J79" s="1"/>
  <c r="D79"/>
  <c r="F79" s="1"/>
  <c r="H77"/>
  <c r="J77" s="1"/>
  <c r="D77"/>
  <c r="H76"/>
  <c r="J76" s="1"/>
  <c r="D76"/>
  <c r="F76" s="1"/>
  <c r="H75"/>
  <c r="J75" s="1"/>
  <c r="D75"/>
  <c r="H74"/>
  <c r="J74" s="1"/>
  <c r="D74"/>
  <c r="F74" s="1"/>
  <c r="J72"/>
  <c r="H72"/>
  <c r="D72"/>
  <c r="F72" s="1"/>
  <c r="H71"/>
  <c r="J71" s="1"/>
  <c r="F71"/>
  <c r="D71"/>
  <c r="H69"/>
  <c r="J69" s="1"/>
  <c r="D69"/>
  <c r="F69" s="1"/>
  <c r="J68"/>
  <c r="F68"/>
  <c r="J67"/>
  <c r="H67"/>
  <c r="D67"/>
  <c r="F67" s="1"/>
  <c r="H65"/>
  <c r="J65" s="1"/>
  <c r="D65"/>
  <c r="F65" s="1"/>
  <c r="H63"/>
  <c r="J63" s="1"/>
  <c r="D63"/>
  <c r="K63" s="1"/>
  <c r="H62"/>
  <c r="J62" s="1"/>
  <c r="D62"/>
  <c r="H60"/>
  <c r="J60" s="1"/>
  <c r="F60"/>
  <c r="D60"/>
  <c r="K60" s="1"/>
  <c r="J59"/>
  <c r="H59"/>
  <c r="D59"/>
  <c r="F59" s="1"/>
  <c r="H58"/>
  <c r="J58" s="1"/>
  <c r="F58"/>
  <c r="D58"/>
  <c r="J57"/>
  <c r="H57"/>
  <c r="D57"/>
  <c r="F57" s="1"/>
  <c r="H56"/>
  <c r="J56" s="1"/>
  <c r="D56"/>
  <c r="J55"/>
  <c r="H55"/>
  <c r="D55"/>
  <c r="F55" s="1"/>
  <c r="H54"/>
  <c r="J54" s="1"/>
  <c r="D54"/>
  <c r="F54" s="1"/>
  <c r="J53"/>
  <c r="H53"/>
  <c r="D53"/>
  <c r="F53" s="1"/>
  <c r="H51"/>
  <c r="J51" s="1"/>
  <c r="D51"/>
  <c r="F51" s="1"/>
  <c r="H50"/>
  <c r="J50" s="1"/>
  <c r="D50"/>
  <c r="K50" s="1"/>
  <c r="H49"/>
  <c r="J49" s="1"/>
  <c r="D49"/>
  <c r="F49" s="1"/>
  <c r="J48"/>
  <c r="H48"/>
  <c r="F48"/>
  <c r="D48"/>
  <c r="H47"/>
  <c r="J47" s="1"/>
  <c r="F47"/>
  <c r="D47"/>
  <c r="J46"/>
  <c r="H46"/>
  <c r="F46"/>
  <c r="D46"/>
  <c r="J44"/>
  <c r="H44"/>
  <c r="F44"/>
  <c r="D44"/>
  <c r="J42"/>
  <c r="H42"/>
  <c r="F42"/>
  <c r="D42"/>
  <c r="J39"/>
  <c r="H39"/>
  <c r="F39"/>
  <c r="D39"/>
  <c r="J38"/>
  <c r="H38"/>
  <c r="F38"/>
  <c r="D38"/>
  <c r="K38" s="1"/>
  <c r="J36"/>
  <c r="H36"/>
  <c r="F36"/>
  <c r="D36"/>
  <c r="K36" s="1"/>
  <c r="J32"/>
  <c r="H32"/>
  <c r="F32"/>
  <c r="D32"/>
  <c r="K32" s="1"/>
  <c r="J31"/>
  <c r="H31"/>
  <c r="D31"/>
  <c r="K31" s="1"/>
  <c r="H29"/>
  <c r="J29" s="1"/>
  <c r="D29"/>
  <c r="K29" s="1"/>
  <c r="J28"/>
  <c r="F28"/>
  <c r="K28"/>
  <c r="L59" l="1"/>
  <c r="L58"/>
  <c r="J41"/>
  <c r="K62"/>
  <c r="K56"/>
  <c r="F56"/>
  <c r="L56" s="1"/>
  <c r="L80"/>
  <c r="L55"/>
  <c r="L54"/>
  <c r="L60"/>
  <c r="K75"/>
  <c r="K71"/>
  <c r="L68"/>
  <c r="L69"/>
  <c r="L32"/>
  <c r="L36"/>
  <c r="L38"/>
  <c r="F41"/>
  <c r="L39"/>
  <c r="L42"/>
  <c r="L44"/>
  <c r="F52"/>
  <c r="L47"/>
  <c r="L48"/>
  <c r="L57"/>
  <c r="L72"/>
  <c r="K77"/>
  <c r="F81"/>
  <c r="K84"/>
  <c r="L51"/>
  <c r="L65"/>
  <c r="L76"/>
  <c r="F77"/>
  <c r="L77" s="1"/>
  <c r="J81"/>
  <c r="L82"/>
  <c r="F84"/>
  <c r="L84" s="1"/>
  <c r="K39"/>
  <c r="K42"/>
  <c r="K44"/>
  <c r="K46"/>
  <c r="K47"/>
  <c r="K48"/>
  <c r="L49"/>
  <c r="F50"/>
  <c r="L50" s="1"/>
  <c r="K54"/>
  <c r="K58"/>
  <c r="F63"/>
  <c r="L63" s="1"/>
  <c r="K68"/>
  <c r="L71"/>
  <c r="F75"/>
  <c r="K79"/>
  <c r="F62"/>
  <c r="J33"/>
  <c r="L28"/>
  <c r="F31"/>
  <c r="L31" s="1"/>
  <c r="F29"/>
  <c r="L29" s="1"/>
  <c r="J78"/>
  <c r="J61"/>
  <c r="J66"/>
  <c r="J73"/>
  <c r="L53"/>
  <c r="F73"/>
  <c r="L67"/>
  <c r="J52"/>
  <c r="L74"/>
  <c r="L79"/>
  <c r="K49"/>
  <c r="K51"/>
  <c r="K53"/>
  <c r="K55"/>
  <c r="K57"/>
  <c r="K59"/>
  <c r="K65"/>
  <c r="K67"/>
  <c r="K69"/>
  <c r="K72"/>
  <c r="K74"/>
  <c r="K76"/>
  <c r="K80"/>
  <c r="K82"/>
  <c r="L46"/>
  <c r="H71" i="11"/>
  <c r="J71" s="1"/>
  <c r="D71"/>
  <c r="F71" s="1"/>
  <c r="H55"/>
  <c r="J55" s="1"/>
  <c r="D55"/>
  <c r="K77"/>
  <c r="H75"/>
  <c r="J75" s="1"/>
  <c r="D75"/>
  <c r="H73"/>
  <c r="J73" s="1"/>
  <c r="D73"/>
  <c r="F73" s="1"/>
  <c r="H70"/>
  <c r="J70" s="1"/>
  <c r="D70"/>
  <c r="H67"/>
  <c r="J67" s="1"/>
  <c r="D67"/>
  <c r="H66"/>
  <c r="J66" s="1"/>
  <c r="D66"/>
  <c r="F66" s="1"/>
  <c r="H65"/>
  <c r="J65" s="1"/>
  <c r="D65"/>
  <c r="H63"/>
  <c r="J63" s="1"/>
  <c r="D63"/>
  <c r="F63" s="1"/>
  <c r="H62"/>
  <c r="J62" s="1"/>
  <c r="D62"/>
  <c r="H61"/>
  <c r="J61" s="1"/>
  <c r="D61"/>
  <c r="F61" s="1"/>
  <c r="H60"/>
  <c r="J60" s="1"/>
  <c r="D60"/>
  <c r="H59"/>
  <c r="J59" s="1"/>
  <c r="D59"/>
  <c r="F59" s="1"/>
  <c r="H58"/>
  <c r="J58" s="1"/>
  <c r="D58"/>
  <c r="K58" s="1"/>
  <c r="H56"/>
  <c r="J56" s="1"/>
  <c r="D56"/>
  <c r="H54"/>
  <c r="J54" s="1"/>
  <c r="D54"/>
  <c r="F54" s="1"/>
  <c r="H52"/>
  <c r="J52" s="1"/>
  <c r="D52"/>
  <c r="H51"/>
  <c r="J51" s="1"/>
  <c r="D51"/>
  <c r="F51" s="1"/>
  <c r="H50"/>
  <c r="J50" s="1"/>
  <c r="D50"/>
  <c r="H49"/>
  <c r="J49" s="1"/>
  <c r="D49"/>
  <c r="K49" s="1"/>
  <c r="H48"/>
  <c r="J48" s="1"/>
  <c r="D48"/>
  <c r="H47"/>
  <c r="J47" s="1"/>
  <c r="D47"/>
  <c r="F47" s="1"/>
  <c r="H46"/>
  <c r="J46" s="1"/>
  <c r="D46"/>
  <c r="H45"/>
  <c r="J45" s="1"/>
  <c r="D45"/>
  <c r="K45" s="1"/>
  <c r="H44"/>
  <c r="J44" s="1"/>
  <c r="D44"/>
  <c r="H43"/>
  <c r="J43" s="1"/>
  <c r="D43"/>
  <c r="F43" s="1"/>
  <c r="H41"/>
  <c r="J41" s="1"/>
  <c r="D41"/>
  <c r="H39"/>
  <c r="J39" s="1"/>
  <c r="F39"/>
  <c r="D39"/>
  <c r="H37"/>
  <c r="J37" s="1"/>
  <c r="D37"/>
  <c r="K37" s="1"/>
  <c r="H35"/>
  <c r="J35" s="1"/>
  <c r="D35"/>
  <c r="H34"/>
  <c r="J34" s="1"/>
  <c r="D34"/>
  <c r="H32"/>
  <c r="J32" s="1"/>
  <c r="D32"/>
  <c r="H30"/>
  <c r="J30" s="1"/>
  <c r="D30"/>
  <c r="H29"/>
  <c r="J29" s="1"/>
  <c r="D29"/>
  <c r="H28"/>
  <c r="J28" s="1"/>
  <c r="D28"/>
  <c r="H27"/>
  <c r="J27" s="1"/>
  <c r="D27"/>
  <c r="K70" i="10"/>
  <c r="H68"/>
  <c r="J68" s="1"/>
  <c r="D68"/>
  <c r="F68" s="1"/>
  <c r="H66"/>
  <c r="J66" s="1"/>
  <c r="D66"/>
  <c r="F66" s="1"/>
  <c r="H64"/>
  <c r="J64" s="1"/>
  <c r="D64"/>
  <c r="F64" s="1"/>
  <c r="H62"/>
  <c r="J62" s="1"/>
  <c r="D62"/>
  <c r="F62" s="1"/>
  <c r="H60"/>
  <c r="J60" s="1"/>
  <c r="D60"/>
  <c r="F60" s="1"/>
  <c r="H59"/>
  <c r="J59" s="1"/>
  <c r="D59"/>
  <c r="F59" s="1"/>
  <c r="H57"/>
  <c r="J57" s="1"/>
  <c r="D57"/>
  <c r="H56"/>
  <c r="J56" s="1"/>
  <c r="D56"/>
  <c r="F56" s="1"/>
  <c r="H55"/>
  <c r="J55" s="1"/>
  <c r="D55"/>
  <c r="F55" s="1"/>
  <c r="H54"/>
  <c r="J54" s="1"/>
  <c r="D54"/>
  <c r="F54" s="1"/>
  <c r="H52"/>
  <c r="J52" s="1"/>
  <c r="D52"/>
  <c r="F52" s="1"/>
  <c r="H51"/>
  <c r="J51" s="1"/>
  <c r="D51"/>
  <c r="H49"/>
  <c r="J49" s="1"/>
  <c r="F49"/>
  <c r="K48"/>
  <c r="H48"/>
  <c r="J48" s="1"/>
  <c r="D48"/>
  <c r="F48" s="1"/>
  <c r="H47"/>
  <c r="J47" s="1"/>
  <c r="D47"/>
  <c r="F47" s="1"/>
  <c r="H46"/>
  <c r="J46" s="1"/>
  <c r="D46"/>
  <c r="H45"/>
  <c r="J45" s="1"/>
  <c r="D45"/>
  <c r="F45" s="1"/>
  <c r="H44"/>
  <c r="J44" s="1"/>
  <c r="D44"/>
  <c r="F44" s="1"/>
  <c r="H43"/>
  <c r="J43" s="1"/>
  <c r="D43"/>
  <c r="F43" s="1"/>
  <c r="H42"/>
  <c r="J42" s="1"/>
  <c r="D42"/>
  <c r="K42" s="1"/>
  <c r="H40"/>
  <c r="J40" s="1"/>
  <c r="D40"/>
  <c r="F40" s="1"/>
  <c r="H38"/>
  <c r="J38" s="1"/>
  <c r="D38"/>
  <c r="K38" s="1"/>
  <c r="H36"/>
  <c r="J36" s="1"/>
  <c r="D36"/>
  <c r="F36" s="1"/>
  <c r="H34"/>
  <c r="J34" s="1"/>
  <c r="D34"/>
  <c r="F34" s="1"/>
  <c r="H33"/>
  <c r="J33" s="1"/>
  <c r="D33"/>
  <c r="F33" s="1"/>
  <c r="L33" s="1"/>
  <c r="H32"/>
  <c r="J32" s="1"/>
  <c r="D32"/>
  <c r="F32" s="1"/>
  <c r="H30"/>
  <c r="J30" s="1"/>
  <c r="D30"/>
  <c r="K30" s="1"/>
  <c r="H28"/>
  <c r="J28" s="1"/>
  <c r="D28"/>
  <c r="F28" s="1"/>
  <c r="H27"/>
  <c r="J27" s="1"/>
  <c r="D27"/>
  <c r="F27" s="1"/>
  <c r="H26"/>
  <c r="J26" s="1"/>
  <c r="D26"/>
  <c r="F26" s="1"/>
  <c r="J25"/>
  <c r="K25"/>
  <c r="J74" i="9"/>
  <c r="J75" s="1"/>
  <c r="H74"/>
  <c r="D74"/>
  <c r="F74" s="1"/>
  <c r="H48"/>
  <c r="J48" s="1"/>
  <c r="H47"/>
  <c r="J47" s="1"/>
  <c r="D48"/>
  <c r="F48" s="1"/>
  <c r="D47"/>
  <c r="H40"/>
  <c r="J40" s="1"/>
  <c r="D40"/>
  <c r="F40" s="1"/>
  <c r="K80"/>
  <c r="H78"/>
  <c r="J78" s="1"/>
  <c r="D78"/>
  <c r="K78" s="1"/>
  <c r="H76"/>
  <c r="J76" s="1"/>
  <c r="D76"/>
  <c r="K76" s="1"/>
  <c r="H73"/>
  <c r="J73" s="1"/>
  <c r="D73"/>
  <c r="K73" s="1"/>
  <c r="H71"/>
  <c r="J71" s="1"/>
  <c r="D71"/>
  <c r="H70"/>
  <c r="J70" s="1"/>
  <c r="D70"/>
  <c r="H69"/>
  <c r="J69" s="1"/>
  <c r="D69"/>
  <c r="H68"/>
  <c r="J68" s="1"/>
  <c r="D68"/>
  <c r="F68" s="1"/>
  <c r="H66"/>
  <c r="J66" s="1"/>
  <c r="D66"/>
  <c r="K66" s="1"/>
  <c r="H65"/>
  <c r="J65" s="1"/>
  <c r="D65"/>
  <c r="H64"/>
  <c r="J64" s="1"/>
  <c r="D64"/>
  <c r="K64" s="1"/>
  <c r="H62"/>
  <c r="J62" s="1"/>
  <c r="D62"/>
  <c r="F62" s="1"/>
  <c r="H61"/>
  <c r="J61" s="1"/>
  <c r="D61"/>
  <c r="F61" s="1"/>
  <c r="H60"/>
  <c r="J60" s="1"/>
  <c r="D60"/>
  <c r="F60" s="1"/>
  <c r="H58"/>
  <c r="J58" s="1"/>
  <c r="D58"/>
  <c r="H57"/>
  <c r="J57" s="1"/>
  <c r="D57"/>
  <c r="K57" s="1"/>
  <c r="H56"/>
  <c r="J56" s="1"/>
  <c r="D56"/>
  <c r="H55"/>
  <c r="J55" s="1"/>
  <c r="D55"/>
  <c r="F55" s="1"/>
  <c r="H54"/>
  <c r="J54" s="1"/>
  <c r="D54"/>
  <c r="F54" s="1"/>
  <c r="H53"/>
  <c r="J53" s="1"/>
  <c r="D53"/>
  <c r="F53" s="1"/>
  <c r="H52"/>
  <c r="J52" s="1"/>
  <c r="D52"/>
  <c r="F52" s="1"/>
  <c r="H51"/>
  <c r="J51" s="1"/>
  <c r="D51"/>
  <c r="H46"/>
  <c r="J46" s="1"/>
  <c r="D46"/>
  <c r="H44"/>
  <c r="J44" s="1"/>
  <c r="D44"/>
  <c r="F44" s="1"/>
  <c r="H42"/>
  <c r="J42" s="1"/>
  <c r="D42"/>
  <c r="K42" s="1"/>
  <c r="H39"/>
  <c r="J39" s="1"/>
  <c r="D39"/>
  <c r="F39" s="1"/>
  <c r="H38"/>
  <c r="J38" s="1"/>
  <c r="D38"/>
  <c r="F38" s="1"/>
  <c r="H36"/>
  <c r="J36" s="1"/>
  <c r="D36"/>
  <c r="F36" s="1"/>
  <c r="H34"/>
  <c r="J34" s="1"/>
  <c r="D34"/>
  <c r="H32"/>
  <c r="J32" s="1"/>
  <c r="D32"/>
  <c r="F32" s="1"/>
  <c r="H31"/>
  <c r="J31" s="1"/>
  <c r="D31"/>
  <c r="H30"/>
  <c r="J30" s="1"/>
  <c r="D30"/>
  <c r="F30" s="1"/>
  <c r="H29"/>
  <c r="J29" s="1"/>
  <c r="D29"/>
  <c r="H28"/>
  <c r="J28" s="1"/>
  <c r="D28"/>
  <c r="H67" i="6"/>
  <c r="J67" s="1"/>
  <c r="D67"/>
  <c r="F67" s="1"/>
  <c r="H34"/>
  <c r="J34" s="1"/>
  <c r="D34"/>
  <c r="F34" s="1"/>
  <c r="K74"/>
  <c r="H72"/>
  <c r="J72" s="1"/>
  <c r="D72"/>
  <c r="F72" s="1"/>
  <c r="H70"/>
  <c r="J70" s="1"/>
  <c r="D70"/>
  <c r="F70" s="1"/>
  <c r="H66"/>
  <c r="J66" s="1"/>
  <c r="D66"/>
  <c r="F66" s="1"/>
  <c r="H64"/>
  <c r="J64" s="1"/>
  <c r="D64"/>
  <c r="F64" s="1"/>
  <c r="H63"/>
  <c r="J63" s="1"/>
  <c r="D63"/>
  <c r="F63" s="1"/>
  <c r="H62"/>
  <c r="J62" s="1"/>
  <c r="D62"/>
  <c r="F62" s="1"/>
  <c r="H61"/>
  <c r="J61" s="1"/>
  <c r="D61"/>
  <c r="F61" s="1"/>
  <c r="H59"/>
  <c r="J59" s="1"/>
  <c r="D59"/>
  <c r="F59" s="1"/>
  <c r="H58"/>
  <c r="J58" s="1"/>
  <c r="D58"/>
  <c r="F58" s="1"/>
  <c r="H57"/>
  <c r="J57" s="1"/>
  <c r="D57"/>
  <c r="F57" s="1"/>
  <c r="H56"/>
  <c r="J56" s="1"/>
  <c r="D56"/>
  <c r="F56" s="1"/>
  <c r="H55"/>
  <c r="J55" s="1"/>
  <c r="D55"/>
  <c r="F55" s="1"/>
  <c r="H54"/>
  <c r="J54" s="1"/>
  <c r="D54"/>
  <c r="F54" s="1"/>
  <c r="H52"/>
  <c r="J52" s="1"/>
  <c r="D52"/>
  <c r="F52" s="1"/>
  <c r="H51"/>
  <c r="J51" s="1"/>
  <c r="D51"/>
  <c r="F51" s="1"/>
  <c r="H50"/>
  <c r="J50" s="1"/>
  <c r="D50"/>
  <c r="H49"/>
  <c r="J49" s="1"/>
  <c r="D49"/>
  <c r="F49" s="1"/>
  <c r="H48"/>
  <c r="J48" s="1"/>
  <c r="D48"/>
  <c r="F48" s="1"/>
  <c r="H47"/>
  <c r="J47" s="1"/>
  <c r="D47"/>
  <c r="F47" s="1"/>
  <c r="H46"/>
  <c r="J46" s="1"/>
  <c r="D46"/>
  <c r="H45"/>
  <c r="J45" s="1"/>
  <c r="D45"/>
  <c r="F45" s="1"/>
  <c r="H44"/>
  <c r="J44" s="1"/>
  <c r="D44"/>
  <c r="F44" s="1"/>
  <c r="H43"/>
  <c r="J43" s="1"/>
  <c r="D43"/>
  <c r="F43" s="1"/>
  <c r="H41"/>
  <c r="J41" s="1"/>
  <c r="D41"/>
  <c r="H39"/>
  <c r="J39" s="1"/>
  <c r="D39"/>
  <c r="F39" s="1"/>
  <c r="H37"/>
  <c r="J37" s="1"/>
  <c r="D37"/>
  <c r="F37" s="1"/>
  <c r="H35"/>
  <c r="J35" s="1"/>
  <c r="D35"/>
  <c r="F35" s="1"/>
  <c r="H33"/>
  <c r="J33" s="1"/>
  <c r="D33"/>
  <c r="F33" s="1"/>
  <c r="H31"/>
  <c r="J31" s="1"/>
  <c r="D31"/>
  <c r="F31" s="1"/>
  <c r="L31" s="1"/>
  <c r="H29"/>
  <c r="J29" s="1"/>
  <c r="D29"/>
  <c r="F29" s="1"/>
  <c r="H28"/>
  <c r="J28" s="1"/>
  <c r="D28"/>
  <c r="H27"/>
  <c r="J27" s="1"/>
  <c r="D27"/>
  <c r="F27" s="1"/>
  <c r="H26"/>
  <c r="J26" s="1"/>
  <c r="D26"/>
  <c r="F26" s="1"/>
  <c r="H25"/>
  <c r="D25"/>
  <c r="F25" s="1"/>
  <c r="H82" i="5"/>
  <c r="J82" s="1"/>
  <c r="D82"/>
  <c r="F82" s="1"/>
  <c r="H71"/>
  <c r="D71"/>
  <c r="H66"/>
  <c r="J66" s="1"/>
  <c r="D66"/>
  <c r="F66" s="1"/>
  <c r="H54"/>
  <c r="J54" s="1"/>
  <c r="H53"/>
  <c r="J53" s="1"/>
  <c r="H52"/>
  <c r="J52" s="1"/>
  <c r="H51"/>
  <c r="J51" s="1"/>
  <c r="H50"/>
  <c r="J50" s="1"/>
  <c r="D54"/>
  <c r="F54" s="1"/>
  <c r="D53"/>
  <c r="F53" s="1"/>
  <c r="D52"/>
  <c r="F52" s="1"/>
  <c r="D51"/>
  <c r="F51" s="1"/>
  <c r="D50"/>
  <c r="F50" s="1"/>
  <c r="L68" i="10" l="1"/>
  <c r="L36"/>
  <c r="L30" i="9"/>
  <c r="K28"/>
  <c r="F61" i="12"/>
  <c r="L45" i="10"/>
  <c r="L43"/>
  <c r="J35"/>
  <c r="L47"/>
  <c r="K46"/>
  <c r="K55" i="11"/>
  <c r="K75"/>
  <c r="F55"/>
  <c r="L55" s="1"/>
  <c r="F49"/>
  <c r="K48"/>
  <c r="K63"/>
  <c r="J72"/>
  <c r="K67"/>
  <c r="K71"/>
  <c r="F45"/>
  <c r="L45" s="1"/>
  <c r="K39"/>
  <c r="K44"/>
  <c r="K52"/>
  <c r="K59"/>
  <c r="K62"/>
  <c r="L64" i="10"/>
  <c r="K57"/>
  <c r="L55"/>
  <c r="L26"/>
  <c r="K51"/>
  <c r="K74" i="9"/>
  <c r="J68" i="6"/>
  <c r="L67"/>
  <c r="L34"/>
  <c r="K67"/>
  <c r="K34"/>
  <c r="L37"/>
  <c r="K41"/>
  <c r="K46"/>
  <c r="L48"/>
  <c r="K50"/>
  <c r="L52"/>
  <c r="L58"/>
  <c r="L63"/>
  <c r="L54" i="5"/>
  <c r="L50"/>
  <c r="K82"/>
  <c r="L51"/>
  <c r="F78" i="12"/>
  <c r="J90"/>
  <c r="J86"/>
  <c r="J89"/>
  <c r="L71" i="11"/>
  <c r="L66" i="10"/>
  <c r="J65"/>
  <c r="L60"/>
  <c r="L59"/>
  <c r="J61"/>
  <c r="L56"/>
  <c r="L52"/>
  <c r="J53"/>
  <c r="L49"/>
  <c r="L28"/>
  <c r="J29"/>
  <c r="L74" i="9"/>
  <c r="L53"/>
  <c r="L44"/>
  <c r="J41"/>
  <c r="F41"/>
  <c r="F68" i="6"/>
  <c r="L44"/>
  <c r="L82" i="5"/>
  <c r="L75" i="12"/>
  <c r="F66"/>
  <c r="L62"/>
  <c r="F33"/>
  <c r="K54" i="11"/>
  <c r="J36"/>
  <c r="F37"/>
  <c r="L37" s="1"/>
  <c r="K43"/>
  <c r="F44"/>
  <c r="K47"/>
  <c r="F48"/>
  <c r="L48" s="1"/>
  <c r="K51"/>
  <c r="F52"/>
  <c r="L52" s="1"/>
  <c r="F58"/>
  <c r="L58" s="1"/>
  <c r="K61"/>
  <c r="F62"/>
  <c r="L62" s="1"/>
  <c r="K66"/>
  <c r="F67"/>
  <c r="L67" s="1"/>
  <c r="K73"/>
  <c r="F75"/>
  <c r="L75" s="1"/>
  <c r="K41"/>
  <c r="K46"/>
  <c r="K50"/>
  <c r="K56"/>
  <c r="K60"/>
  <c r="K65"/>
  <c r="K70"/>
  <c r="F41"/>
  <c r="L41" s="1"/>
  <c r="F46"/>
  <c r="L46" s="1"/>
  <c r="F50"/>
  <c r="F56"/>
  <c r="F57" s="1"/>
  <c r="F60"/>
  <c r="L60" s="1"/>
  <c r="F65"/>
  <c r="F70"/>
  <c r="F72" s="1"/>
  <c r="J64"/>
  <c r="J57"/>
  <c r="L39"/>
  <c r="L47"/>
  <c r="L49"/>
  <c r="L50"/>
  <c r="L51"/>
  <c r="L59"/>
  <c r="L61"/>
  <c r="L63"/>
  <c r="L66"/>
  <c r="L70"/>
  <c r="L73"/>
  <c r="L43"/>
  <c r="J31"/>
  <c r="K27"/>
  <c r="K34"/>
  <c r="K28"/>
  <c r="K29"/>
  <c r="K30"/>
  <c r="K32"/>
  <c r="K35"/>
  <c r="J53"/>
  <c r="J69"/>
  <c r="F27"/>
  <c r="L27" s="1"/>
  <c r="F28"/>
  <c r="L28" s="1"/>
  <c r="F29"/>
  <c r="L29" s="1"/>
  <c r="F30"/>
  <c r="L30" s="1"/>
  <c r="F32"/>
  <c r="L32" s="1"/>
  <c r="F34"/>
  <c r="L34" s="1"/>
  <c r="F35"/>
  <c r="L35" s="1"/>
  <c r="L54"/>
  <c r="L54" i="10"/>
  <c r="L62"/>
  <c r="F65"/>
  <c r="L40"/>
  <c r="L27"/>
  <c r="L32"/>
  <c r="F35"/>
  <c r="L34"/>
  <c r="L44"/>
  <c r="L48"/>
  <c r="K27"/>
  <c r="K33"/>
  <c r="K44"/>
  <c r="K55"/>
  <c r="K60"/>
  <c r="K62"/>
  <c r="K68"/>
  <c r="F25"/>
  <c r="F30"/>
  <c r="L30" s="1"/>
  <c r="F38"/>
  <c r="L38" s="1"/>
  <c r="F42"/>
  <c r="F46"/>
  <c r="L46" s="1"/>
  <c r="F51"/>
  <c r="L51" s="1"/>
  <c r="F57"/>
  <c r="L57" s="1"/>
  <c r="K26"/>
  <c r="K28"/>
  <c r="K32"/>
  <c r="K34"/>
  <c r="K36"/>
  <c r="K40"/>
  <c r="K43"/>
  <c r="K45"/>
  <c r="K47"/>
  <c r="K49"/>
  <c r="K52"/>
  <c r="K54"/>
  <c r="K56"/>
  <c r="K59"/>
  <c r="K64"/>
  <c r="K66"/>
  <c r="K47" i="9"/>
  <c r="K70"/>
  <c r="J49"/>
  <c r="L40"/>
  <c r="F47"/>
  <c r="L47" s="1"/>
  <c r="L48"/>
  <c r="K56"/>
  <c r="F28"/>
  <c r="L28" s="1"/>
  <c r="K40"/>
  <c r="K48"/>
  <c r="L62"/>
  <c r="F66"/>
  <c r="L66" s="1"/>
  <c r="L36"/>
  <c r="L39"/>
  <c r="K58"/>
  <c r="K65"/>
  <c r="K69"/>
  <c r="L55"/>
  <c r="K34"/>
  <c r="F70"/>
  <c r="L70" s="1"/>
  <c r="K29"/>
  <c r="K32"/>
  <c r="F34"/>
  <c r="L34" s="1"/>
  <c r="F57"/>
  <c r="L57" s="1"/>
  <c r="K61"/>
  <c r="K68"/>
  <c r="F76"/>
  <c r="L76" s="1"/>
  <c r="J72"/>
  <c r="K31"/>
  <c r="L32"/>
  <c r="K46"/>
  <c r="K51"/>
  <c r="L61"/>
  <c r="L68"/>
  <c r="K71"/>
  <c r="F63"/>
  <c r="L60"/>
  <c r="J33"/>
  <c r="J63"/>
  <c r="J67"/>
  <c r="L38"/>
  <c r="J59"/>
  <c r="L52"/>
  <c r="L54"/>
  <c r="K36"/>
  <c r="K39"/>
  <c r="K60"/>
  <c r="K62"/>
  <c r="F29"/>
  <c r="F31"/>
  <c r="L31" s="1"/>
  <c r="F51"/>
  <c r="L51" s="1"/>
  <c r="F56"/>
  <c r="L56" s="1"/>
  <c r="F58"/>
  <c r="L58" s="1"/>
  <c r="F64"/>
  <c r="F65"/>
  <c r="L65" s="1"/>
  <c r="F69"/>
  <c r="L69" s="1"/>
  <c r="F71"/>
  <c r="L71" s="1"/>
  <c r="F73"/>
  <c r="F78"/>
  <c r="L78" s="1"/>
  <c r="K55"/>
  <c r="F42"/>
  <c r="L42" s="1"/>
  <c r="F46"/>
  <c r="K30"/>
  <c r="K38"/>
  <c r="K44"/>
  <c r="K52"/>
  <c r="K54"/>
  <c r="K53"/>
  <c r="L56" i="6"/>
  <c r="K56"/>
  <c r="K31"/>
  <c r="L70"/>
  <c r="L26"/>
  <c r="K25"/>
  <c r="K35"/>
  <c r="K37"/>
  <c r="F41"/>
  <c r="J53"/>
  <c r="K44"/>
  <c r="F46"/>
  <c r="L46" s="1"/>
  <c r="K48"/>
  <c r="F50"/>
  <c r="L50" s="1"/>
  <c r="K52"/>
  <c r="K62"/>
  <c r="K66"/>
  <c r="J36"/>
  <c r="K54"/>
  <c r="K58"/>
  <c r="K64"/>
  <c r="K72"/>
  <c r="K28"/>
  <c r="K29"/>
  <c r="L35"/>
  <c r="L59"/>
  <c r="L62"/>
  <c r="L66"/>
  <c r="F60"/>
  <c r="L54"/>
  <c r="L27"/>
  <c r="L39"/>
  <c r="L43"/>
  <c r="L45"/>
  <c r="L47"/>
  <c r="L49"/>
  <c r="L51"/>
  <c r="L61"/>
  <c r="F65"/>
  <c r="J25"/>
  <c r="J30" s="1"/>
  <c r="F28"/>
  <c r="L28" s="1"/>
  <c r="L29"/>
  <c r="J65"/>
  <c r="K26"/>
  <c r="L55"/>
  <c r="L57"/>
  <c r="K27"/>
  <c r="L33"/>
  <c r="F36"/>
  <c r="J60"/>
  <c r="L64"/>
  <c r="L72"/>
  <c r="K33"/>
  <c r="K39"/>
  <c r="K43"/>
  <c r="K45"/>
  <c r="K47"/>
  <c r="K49"/>
  <c r="K51"/>
  <c r="K55"/>
  <c r="K57"/>
  <c r="K59"/>
  <c r="K61"/>
  <c r="K63"/>
  <c r="K70"/>
  <c r="L52" i="5"/>
  <c r="K50"/>
  <c r="L53"/>
  <c r="L66"/>
  <c r="K52"/>
  <c r="K54"/>
  <c r="K66"/>
  <c r="K51"/>
  <c r="K53"/>
  <c r="J73" i="10" l="1"/>
  <c r="J77" i="6"/>
  <c r="F61" i="10"/>
  <c r="J78" i="6"/>
  <c r="J74"/>
  <c r="L86" i="12"/>
  <c r="F69" i="11"/>
  <c r="F90" i="12"/>
  <c r="J91"/>
  <c r="F89"/>
  <c r="F86"/>
  <c r="M89" s="1"/>
  <c r="J81" i="11"/>
  <c r="L56"/>
  <c r="F53"/>
  <c r="L44"/>
  <c r="J80"/>
  <c r="J77"/>
  <c r="J74" i="10"/>
  <c r="J75" s="1"/>
  <c r="J70"/>
  <c r="L73" i="9"/>
  <c r="F75"/>
  <c r="F53" i="6"/>
  <c r="L41"/>
  <c r="L65" i="11"/>
  <c r="F64"/>
  <c r="F31"/>
  <c r="F36"/>
  <c r="F53" i="10"/>
  <c r="L42"/>
  <c r="F29"/>
  <c r="L25"/>
  <c r="J84" i="9"/>
  <c r="J80"/>
  <c r="F49"/>
  <c r="F72"/>
  <c r="F67"/>
  <c r="L64"/>
  <c r="L29"/>
  <c r="F33"/>
  <c r="F59"/>
  <c r="L46"/>
  <c r="J83"/>
  <c r="L25" i="6"/>
  <c r="F30"/>
  <c r="F77" s="1"/>
  <c r="F80" i="9" l="1"/>
  <c r="M83" s="1"/>
  <c r="F74" i="6"/>
  <c r="M77" s="1"/>
  <c r="F70" i="10"/>
  <c r="M73" s="1"/>
  <c r="F78" i="6"/>
  <c r="F77" i="11"/>
  <c r="M80" s="1"/>
  <c r="J82"/>
  <c r="F74" i="10"/>
  <c r="L80" i="9"/>
  <c r="J79" i="6"/>
  <c r="F91" i="12"/>
  <c r="F81" i="11"/>
  <c r="L77"/>
  <c r="F80"/>
  <c r="L70" i="10"/>
  <c r="F73"/>
  <c r="F84" i="9"/>
  <c r="J85"/>
  <c r="F83"/>
  <c r="L74" i="6"/>
  <c r="F75" i="10" l="1"/>
  <c r="F82" i="11"/>
  <c r="F79" i="6"/>
  <c r="F85" i="9"/>
  <c r="K88" i="5" l="1"/>
  <c r="H86"/>
  <c r="J86" s="1"/>
  <c r="D86"/>
  <c r="F86" s="1"/>
  <c r="H84"/>
  <c r="J84" s="1"/>
  <c r="D84"/>
  <c r="F84" s="1"/>
  <c r="H81"/>
  <c r="J81" s="1"/>
  <c r="J83" s="1"/>
  <c r="D81"/>
  <c r="F81" s="1"/>
  <c r="F83" s="1"/>
  <c r="H79"/>
  <c r="J79" s="1"/>
  <c r="D79"/>
  <c r="F79" s="1"/>
  <c r="H78"/>
  <c r="J78" s="1"/>
  <c r="D78"/>
  <c r="F78" s="1"/>
  <c r="H77"/>
  <c r="J77" s="1"/>
  <c r="D77"/>
  <c r="F77" s="1"/>
  <c r="H76"/>
  <c r="J76" s="1"/>
  <c r="D76"/>
  <c r="F76" s="1"/>
  <c r="H74"/>
  <c r="J74" s="1"/>
  <c r="D74"/>
  <c r="F74" s="1"/>
  <c r="H73"/>
  <c r="J73" s="1"/>
  <c r="D73"/>
  <c r="F73" s="1"/>
  <c r="H72"/>
  <c r="J72" s="1"/>
  <c r="D72"/>
  <c r="F72" s="1"/>
  <c r="J71"/>
  <c r="H70"/>
  <c r="J70" s="1"/>
  <c r="D70"/>
  <c r="H68"/>
  <c r="J68" s="1"/>
  <c r="D68"/>
  <c r="H67"/>
  <c r="J67" s="1"/>
  <c r="D67"/>
  <c r="H65"/>
  <c r="J65" s="1"/>
  <c r="D65"/>
  <c r="H63"/>
  <c r="J63" s="1"/>
  <c r="D63"/>
  <c r="H62"/>
  <c r="J62" s="1"/>
  <c r="D62"/>
  <c r="H61"/>
  <c r="J61" s="1"/>
  <c r="D61"/>
  <c r="H60"/>
  <c r="J60" s="1"/>
  <c r="D60"/>
  <c r="H59"/>
  <c r="J59" s="1"/>
  <c r="D59"/>
  <c r="H58"/>
  <c r="J58" s="1"/>
  <c r="D58"/>
  <c r="H57"/>
  <c r="J57" s="1"/>
  <c r="D57"/>
  <c r="H56"/>
  <c r="J56" s="1"/>
  <c r="D56"/>
  <c r="H49"/>
  <c r="J49" s="1"/>
  <c r="J55" s="1"/>
  <c r="D49"/>
  <c r="H47"/>
  <c r="J47" s="1"/>
  <c r="D47"/>
  <c r="F47" s="1"/>
  <c r="H45"/>
  <c r="J45" s="1"/>
  <c r="D45"/>
  <c r="F45" s="1"/>
  <c r="H43"/>
  <c r="J43" s="1"/>
  <c r="D43"/>
  <c r="F43" s="1"/>
  <c r="H42"/>
  <c r="J42" s="1"/>
  <c r="D42"/>
  <c r="F42" s="1"/>
  <c r="H40"/>
  <c r="J40" s="1"/>
  <c r="D40"/>
  <c r="F40" s="1"/>
  <c r="H36"/>
  <c r="J36" s="1"/>
  <c r="D36"/>
  <c r="H30"/>
  <c r="J30" s="1"/>
  <c r="D30"/>
  <c r="H29"/>
  <c r="J29" s="1"/>
  <c r="D29"/>
  <c r="J28"/>
  <c r="K36" l="1"/>
  <c r="F36"/>
  <c r="L36" s="1"/>
  <c r="J37"/>
  <c r="J44"/>
  <c r="J80"/>
  <c r="K30"/>
  <c r="K28"/>
  <c r="L47"/>
  <c r="J75"/>
  <c r="L72"/>
  <c r="L73"/>
  <c r="L74"/>
  <c r="L76"/>
  <c r="L77"/>
  <c r="L78"/>
  <c r="L79"/>
  <c r="L81"/>
  <c r="L84"/>
  <c r="L86"/>
  <c r="K29"/>
  <c r="K40"/>
  <c r="K42"/>
  <c r="K43"/>
  <c r="K45"/>
  <c r="K47"/>
  <c r="K72"/>
  <c r="K73"/>
  <c r="K74"/>
  <c r="K76"/>
  <c r="K77"/>
  <c r="K78"/>
  <c r="K79"/>
  <c r="K81"/>
  <c r="K84"/>
  <c r="F29"/>
  <c r="L29" s="1"/>
  <c r="F30"/>
  <c r="L30" s="1"/>
  <c r="F28"/>
  <c r="L28" s="1"/>
  <c r="J64"/>
  <c r="J69"/>
  <c r="L40"/>
  <c r="L45"/>
  <c r="K56"/>
  <c r="K58"/>
  <c r="K60"/>
  <c r="K61"/>
  <c r="K62"/>
  <c r="K63"/>
  <c r="K65"/>
  <c r="K67"/>
  <c r="K68"/>
  <c r="K70"/>
  <c r="K71"/>
  <c r="L42"/>
  <c r="L43"/>
  <c r="K49"/>
  <c r="K57"/>
  <c r="K59"/>
  <c r="F49"/>
  <c r="F56"/>
  <c r="L56" s="1"/>
  <c r="F57"/>
  <c r="L57" s="1"/>
  <c r="F58"/>
  <c r="L58" s="1"/>
  <c r="F59"/>
  <c r="L59" s="1"/>
  <c r="F60"/>
  <c r="L60" s="1"/>
  <c r="F61"/>
  <c r="L61" s="1"/>
  <c r="F62"/>
  <c r="L62" s="1"/>
  <c r="F63"/>
  <c r="L63" s="1"/>
  <c r="F65"/>
  <c r="L65" s="1"/>
  <c r="F67"/>
  <c r="L67" s="1"/>
  <c r="F68"/>
  <c r="L68" s="1"/>
  <c r="F70"/>
  <c r="F71"/>
  <c r="L71" s="1"/>
  <c r="K86"/>
  <c r="F44"/>
  <c r="F80"/>
  <c r="H36" i="4"/>
  <c r="J36" s="1"/>
  <c r="D36"/>
  <c r="F36" s="1"/>
  <c r="J91" i="5" l="1"/>
  <c r="J92"/>
  <c r="J88"/>
  <c r="L49"/>
  <c r="F55"/>
  <c r="F37"/>
  <c r="F91" s="1"/>
  <c r="F75"/>
  <c r="L70"/>
  <c r="F64"/>
  <c r="F69"/>
  <c r="L36" i="4"/>
  <c r="K36"/>
  <c r="J93" i="5" l="1"/>
  <c r="F88"/>
  <c r="M91" s="1"/>
  <c r="F92"/>
  <c r="L88"/>
  <c r="K72" i="4"/>
  <c r="H70"/>
  <c r="J70" s="1"/>
  <c r="D70"/>
  <c r="F70" s="1"/>
  <c r="H68"/>
  <c r="J68" s="1"/>
  <c r="D68"/>
  <c r="F68" s="1"/>
  <c r="H65"/>
  <c r="J65" s="1"/>
  <c r="D65"/>
  <c r="F65" s="1"/>
  <c r="H64"/>
  <c r="J64" s="1"/>
  <c r="J67" s="1"/>
  <c r="D64"/>
  <c r="F64" s="1"/>
  <c r="H62"/>
  <c r="J62" s="1"/>
  <c r="D62"/>
  <c r="F62" s="1"/>
  <c r="H61"/>
  <c r="J61" s="1"/>
  <c r="D61"/>
  <c r="F61" s="1"/>
  <c r="H60"/>
  <c r="J60" s="1"/>
  <c r="D60"/>
  <c r="F60" s="1"/>
  <c r="H59"/>
  <c r="J59" s="1"/>
  <c r="D59"/>
  <c r="F59" s="1"/>
  <c r="J58"/>
  <c r="F58"/>
  <c r="H57"/>
  <c r="J57" s="1"/>
  <c r="D57"/>
  <c r="F57" s="1"/>
  <c r="H55"/>
  <c r="J55" s="1"/>
  <c r="D55"/>
  <c r="F55" s="1"/>
  <c r="H54"/>
  <c r="J54" s="1"/>
  <c r="D54"/>
  <c r="F54" s="1"/>
  <c r="H53"/>
  <c r="J53" s="1"/>
  <c r="D53"/>
  <c r="F53" s="1"/>
  <c r="H51"/>
  <c r="J51" s="1"/>
  <c r="D51"/>
  <c r="H50"/>
  <c r="J50" s="1"/>
  <c r="D50"/>
  <c r="F50" s="1"/>
  <c r="H49"/>
  <c r="J49" s="1"/>
  <c r="D49"/>
  <c r="F49" s="1"/>
  <c r="H48"/>
  <c r="J48" s="1"/>
  <c r="D48"/>
  <c r="F48" s="1"/>
  <c r="H47"/>
  <c r="J47" s="1"/>
  <c r="D47"/>
  <c r="F47" s="1"/>
  <c r="H46"/>
  <c r="J46" s="1"/>
  <c r="D46"/>
  <c r="H45"/>
  <c r="J45" s="1"/>
  <c r="D45"/>
  <c r="F45" s="1"/>
  <c r="H44"/>
  <c r="J44" s="1"/>
  <c r="D44"/>
  <c r="F44" s="1"/>
  <c r="H42"/>
  <c r="J42" s="1"/>
  <c r="D42"/>
  <c r="F42" s="1"/>
  <c r="H40"/>
  <c r="J40" s="1"/>
  <c r="D40"/>
  <c r="H38"/>
  <c r="J38" s="1"/>
  <c r="D38"/>
  <c r="H35"/>
  <c r="J35" s="1"/>
  <c r="D35"/>
  <c r="F35" s="1"/>
  <c r="H34"/>
  <c r="J34" s="1"/>
  <c r="D34"/>
  <c r="H32"/>
  <c r="J32" s="1"/>
  <c r="D32"/>
  <c r="F32" s="1"/>
  <c r="H30"/>
  <c r="J30" s="1"/>
  <c r="D30"/>
  <c r="F30" s="1"/>
  <c r="H29"/>
  <c r="J29" s="1"/>
  <c r="D29"/>
  <c r="F29" s="1"/>
  <c r="H28"/>
  <c r="J28" s="1"/>
  <c r="D28"/>
  <c r="H27"/>
  <c r="J27" s="1"/>
  <c r="D27"/>
  <c r="F27" s="1"/>
  <c r="H26"/>
  <c r="J26" s="1"/>
  <c r="D26"/>
  <c r="F26" s="1"/>
  <c r="H33" i="3"/>
  <c r="J33" s="1"/>
  <c r="D33"/>
  <c r="D32"/>
  <c r="F32" s="1"/>
  <c r="K68"/>
  <c r="H66"/>
  <c r="J66" s="1"/>
  <c r="D66"/>
  <c r="H64"/>
  <c r="J64" s="1"/>
  <c r="D64"/>
  <c r="H62"/>
  <c r="J62" s="1"/>
  <c r="D62"/>
  <c r="H61"/>
  <c r="J61" s="1"/>
  <c r="D61"/>
  <c r="F61" s="1"/>
  <c r="H59"/>
  <c r="J59" s="1"/>
  <c r="D59"/>
  <c r="H58"/>
  <c r="J58" s="1"/>
  <c r="D58"/>
  <c r="H57"/>
  <c r="J57" s="1"/>
  <c r="D57"/>
  <c r="H56"/>
  <c r="J56" s="1"/>
  <c r="D56"/>
  <c r="H55"/>
  <c r="J55" s="1"/>
  <c r="D55"/>
  <c r="F55" s="1"/>
  <c r="H54"/>
  <c r="D54"/>
  <c r="F54" s="1"/>
  <c r="H52"/>
  <c r="J52" s="1"/>
  <c r="D52"/>
  <c r="H51"/>
  <c r="J51" s="1"/>
  <c r="D51"/>
  <c r="H49"/>
  <c r="J49" s="1"/>
  <c r="D49"/>
  <c r="H48"/>
  <c r="J48" s="1"/>
  <c r="D48"/>
  <c r="F48" s="1"/>
  <c r="H47"/>
  <c r="J47" s="1"/>
  <c r="D47"/>
  <c r="H46"/>
  <c r="J46" s="1"/>
  <c r="D46"/>
  <c r="H45"/>
  <c r="J45" s="1"/>
  <c r="D45"/>
  <c r="H44"/>
  <c r="J44" s="1"/>
  <c r="D44"/>
  <c r="F44" s="1"/>
  <c r="H43"/>
  <c r="J43" s="1"/>
  <c r="D43"/>
  <c r="H42"/>
  <c r="J42" s="1"/>
  <c r="D42"/>
  <c r="H40"/>
  <c r="J40" s="1"/>
  <c r="D40"/>
  <c r="H38"/>
  <c r="J38" s="1"/>
  <c r="D38"/>
  <c r="F38" s="1"/>
  <c r="H36"/>
  <c r="J36" s="1"/>
  <c r="D36"/>
  <c r="F36" s="1"/>
  <c r="H34"/>
  <c r="J34" s="1"/>
  <c r="D34"/>
  <c r="F34" s="1"/>
  <c r="H32"/>
  <c r="J32" s="1"/>
  <c r="H30"/>
  <c r="J30" s="1"/>
  <c r="D30"/>
  <c r="F30" s="1"/>
  <c r="H28"/>
  <c r="J28" s="1"/>
  <c r="D28"/>
  <c r="F28" s="1"/>
  <c r="H27"/>
  <c r="J27" s="1"/>
  <c r="D27"/>
  <c r="F27" s="1"/>
  <c r="H26"/>
  <c r="J26" s="1"/>
  <c r="D26"/>
  <c r="F26" s="1"/>
  <c r="J25"/>
  <c r="F67" i="4" l="1"/>
  <c r="F93" i="5"/>
  <c r="J37" i="4"/>
  <c r="L26"/>
  <c r="K28"/>
  <c r="L30"/>
  <c r="L47"/>
  <c r="L49"/>
  <c r="K51"/>
  <c r="L54"/>
  <c r="K40"/>
  <c r="L44"/>
  <c r="K46"/>
  <c r="K55"/>
  <c r="K34"/>
  <c r="K38"/>
  <c r="L59"/>
  <c r="L61"/>
  <c r="L70"/>
  <c r="L29"/>
  <c r="L32"/>
  <c r="F34"/>
  <c r="F28"/>
  <c r="F31" s="1"/>
  <c r="F40"/>
  <c r="L40" s="1"/>
  <c r="L45"/>
  <c r="F46"/>
  <c r="L46" s="1"/>
  <c r="K26"/>
  <c r="K30"/>
  <c r="L35"/>
  <c r="K44"/>
  <c r="J56"/>
  <c r="L58"/>
  <c r="L60"/>
  <c r="L62"/>
  <c r="L65"/>
  <c r="L68"/>
  <c r="L42"/>
  <c r="J31"/>
  <c r="J52"/>
  <c r="L57"/>
  <c r="F63"/>
  <c r="L64"/>
  <c r="L27"/>
  <c r="L48"/>
  <c r="L50"/>
  <c r="F56"/>
  <c r="L53"/>
  <c r="L55"/>
  <c r="J63"/>
  <c r="K32"/>
  <c r="K35"/>
  <c r="K42"/>
  <c r="K45"/>
  <c r="K47"/>
  <c r="K49"/>
  <c r="F38"/>
  <c r="L38" s="1"/>
  <c r="K29"/>
  <c r="K57"/>
  <c r="K59"/>
  <c r="K61"/>
  <c r="K65"/>
  <c r="K70"/>
  <c r="F51"/>
  <c r="L51" s="1"/>
  <c r="K48"/>
  <c r="K50"/>
  <c r="K54"/>
  <c r="K58"/>
  <c r="K60"/>
  <c r="K62"/>
  <c r="K64"/>
  <c r="K68"/>
  <c r="K27"/>
  <c r="K53"/>
  <c r="K33" i="3"/>
  <c r="F33"/>
  <c r="L33" s="1"/>
  <c r="L38"/>
  <c r="K42"/>
  <c r="L44"/>
  <c r="K46"/>
  <c r="L48"/>
  <c r="K51"/>
  <c r="K56"/>
  <c r="K58"/>
  <c r="K32"/>
  <c r="K25"/>
  <c r="L27"/>
  <c r="K40"/>
  <c r="K43"/>
  <c r="K47"/>
  <c r="K49"/>
  <c r="K52"/>
  <c r="L55"/>
  <c r="K57"/>
  <c r="L61"/>
  <c r="K66"/>
  <c r="K54"/>
  <c r="K45"/>
  <c r="K62"/>
  <c r="J35"/>
  <c r="L34"/>
  <c r="J54"/>
  <c r="J60" s="1"/>
  <c r="F58"/>
  <c r="L58" s="1"/>
  <c r="J63"/>
  <c r="F25"/>
  <c r="L25" s="1"/>
  <c r="L28"/>
  <c r="F42"/>
  <c r="L42" s="1"/>
  <c r="F46"/>
  <c r="L46" s="1"/>
  <c r="F51"/>
  <c r="L51" s="1"/>
  <c r="K64"/>
  <c r="K27"/>
  <c r="L30"/>
  <c r="L32"/>
  <c r="K38"/>
  <c r="K44"/>
  <c r="K48"/>
  <c r="K55"/>
  <c r="K59"/>
  <c r="K61"/>
  <c r="F64"/>
  <c r="L64" s="1"/>
  <c r="L36"/>
  <c r="L26"/>
  <c r="J29"/>
  <c r="J53"/>
  <c r="F40"/>
  <c r="F43"/>
  <c r="L43" s="1"/>
  <c r="F45"/>
  <c r="L45" s="1"/>
  <c r="F47"/>
  <c r="L47" s="1"/>
  <c r="F49"/>
  <c r="L49" s="1"/>
  <c r="F52"/>
  <c r="L52" s="1"/>
  <c r="F56"/>
  <c r="L56" s="1"/>
  <c r="F57"/>
  <c r="F59"/>
  <c r="L59" s="1"/>
  <c r="F62"/>
  <c r="L62" s="1"/>
  <c r="F66"/>
  <c r="L66" s="1"/>
  <c r="K26"/>
  <c r="K28"/>
  <c r="K30"/>
  <c r="K34"/>
  <c r="K36"/>
  <c r="J72" l="1"/>
  <c r="J76" i="4"/>
  <c r="L34"/>
  <c r="F37"/>
  <c r="F75" s="1"/>
  <c r="J75"/>
  <c r="J72"/>
  <c r="F60" i="3"/>
  <c r="J68"/>
  <c r="L28" i="4"/>
  <c r="F52"/>
  <c r="F76" s="1"/>
  <c r="J71" i="3"/>
  <c r="F29"/>
  <c r="F53"/>
  <c r="F35"/>
  <c r="L54"/>
  <c r="L57"/>
  <c r="F63"/>
  <c r="L40"/>
  <c r="F72" i="4" l="1"/>
  <c r="M75" s="1"/>
  <c r="L72"/>
  <c r="F72" i="3"/>
  <c r="F68"/>
  <c r="M71" s="1"/>
  <c r="J77" i="4"/>
  <c r="F77"/>
  <c r="F71" i="3"/>
  <c r="L68"/>
  <c r="J73"/>
  <c r="F73" l="1"/>
  <c r="H74" i="2" l="1"/>
  <c r="H36"/>
  <c r="D36"/>
  <c r="H78" l="1"/>
  <c r="J78" s="1"/>
  <c r="H76"/>
  <c r="J76" s="1"/>
  <c r="D78"/>
  <c r="F78" s="1"/>
  <c r="D76"/>
  <c r="F76" s="1"/>
  <c r="D74"/>
  <c r="J74"/>
  <c r="H72"/>
  <c r="J72" s="1"/>
  <c r="D72"/>
  <c r="F72" s="1"/>
  <c r="H69"/>
  <c r="J69" s="1"/>
  <c r="H67"/>
  <c r="J67" s="1"/>
  <c r="H66"/>
  <c r="J66" s="1"/>
  <c r="H65"/>
  <c r="J65" s="1"/>
  <c r="H64"/>
  <c r="J64" s="1"/>
  <c r="D69"/>
  <c r="D67"/>
  <c r="F67" s="1"/>
  <c r="D66"/>
  <c r="D65"/>
  <c r="D64"/>
  <c r="J36"/>
  <c r="F36"/>
  <c r="H31"/>
  <c r="J31" s="1"/>
  <c r="D31"/>
  <c r="D30"/>
  <c r="K80"/>
  <c r="H71"/>
  <c r="J71" s="1"/>
  <c r="D71"/>
  <c r="H70"/>
  <c r="J70" s="1"/>
  <c r="D70"/>
  <c r="H63"/>
  <c r="J63" s="1"/>
  <c r="D63"/>
  <c r="H62"/>
  <c r="J62" s="1"/>
  <c r="D62"/>
  <c r="F62" s="1"/>
  <c r="H60"/>
  <c r="J60" s="1"/>
  <c r="D60"/>
  <c r="H59"/>
  <c r="J59" s="1"/>
  <c r="D59"/>
  <c r="H58"/>
  <c r="J58" s="1"/>
  <c r="D58"/>
  <c r="H56"/>
  <c r="J56" s="1"/>
  <c r="D56"/>
  <c r="F56" s="1"/>
  <c r="H55"/>
  <c r="J55" s="1"/>
  <c r="D55"/>
  <c r="H54"/>
  <c r="D54"/>
  <c r="F54" s="1"/>
  <c r="H53"/>
  <c r="J53" s="1"/>
  <c r="D53"/>
  <c r="F53" s="1"/>
  <c r="H52"/>
  <c r="J52" s="1"/>
  <c r="D52"/>
  <c r="H51"/>
  <c r="J51" s="1"/>
  <c r="D51"/>
  <c r="H50"/>
  <c r="J50" s="1"/>
  <c r="D50"/>
  <c r="F50" s="1"/>
  <c r="H49"/>
  <c r="J49" s="1"/>
  <c r="D49"/>
  <c r="H48"/>
  <c r="J48" s="1"/>
  <c r="D48"/>
  <c r="H47"/>
  <c r="J47" s="1"/>
  <c r="D47"/>
  <c r="H45"/>
  <c r="J45" s="1"/>
  <c r="D45"/>
  <c r="F45" s="1"/>
  <c r="H43"/>
  <c r="J43" s="1"/>
  <c r="D43"/>
  <c r="H41"/>
  <c r="D41"/>
  <c r="F41" s="1"/>
  <c r="H39"/>
  <c r="D39"/>
  <c r="H38"/>
  <c r="D38"/>
  <c r="H34"/>
  <c r="J34" s="1"/>
  <c r="D34"/>
  <c r="F34" s="1"/>
  <c r="H32"/>
  <c r="D32"/>
  <c r="H30"/>
  <c r="J30" s="1"/>
  <c r="H29"/>
  <c r="J29" s="1"/>
  <c r="D29"/>
  <c r="H28"/>
  <c r="J28" s="1"/>
  <c r="D28"/>
  <c r="F28" s="1"/>
  <c r="J68" l="1"/>
  <c r="J73"/>
  <c r="J61"/>
  <c r="K60"/>
  <c r="K58"/>
  <c r="K70"/>
  <c r="K67"/>
  <c r="K47"/>
  <c r="K49"/>
  <c r="K51"/>
  <c r="F31"/>
  <c r="L31" s="1"/>
  <c r="K31"/>
  <c r="K64"/>
  <c r="K69"/>
  <c r="L34"/>
  <c r="K38"/>
  <c r="K52"/>
  <c r="K56"/>
  <c r="K39"/>
  <c r="K65"/>
  <c r="L67"/>
  <c r="K50"/>
  <c r="K28"/>
  <c r="K59"/>
  <c r="K63"/>
  <c r="K71"/>
  <c r="K66"/>
  <c r="F65"/>
  <c r="L65" s="1"/>
  <c r="F66"/>
  <c r="L66" s="1"/>
  <c r="K32"/>
  <c r="F69"/>
  <c r="F64"/>
  <c r="L64" s="1"/>
  <c r="L76"/>
  <c r="L78"/>
  <c r="K78"/>
  <c r="K76"/>
  <c r="K74"/>
  <c r="F74"/>
  <c r="L74" s="1"/>
  <c r="L72"/>
  <c r="K72"/>
  <c r="F63"/>
  <c r="L63" s="1"/>
  <c r="F59"/>
  <c r="L59" s="1"/>
  <c r="L62"/>
  <c r="J54"/>
  <c r="K54"/>
  <c r="K55"/>
  <c r="F51"/>
  <c r="L51" s="1"/>
  <c r="K48"/>
  <c r="L53"/>
  <c r="F47"/>
  <c r="L47" s="1"/>
  <c r="K43"/>
  <c r="J41"/>
  <c r="L41" s="1"/>
  <c r="L45"/>
  <c r="K45"/>
  <c r="L36"/>
  <c r="K36"/>
  <c r="K41"/>
  <c r="J38"/>
  <c r="J39"/>
  <c r="J32"/>
  <c r="J33" s="1"/>
  <c r="K30"/>
  <c r="F30"/>
  <c r="L30" s="1"/>
  <c r="K29"/>
  <c r="L28"/>
  <c r="L50"/>
  <c r="F49"/>
  <c r="L49" s="1"/>
  <c r="K53"/>
  <c r="F58"/>
  <c r="K62"/>
  <c r="F29"/>
  <c r="L29" s="1"/>
  <c r="F32"/>
  <c r="K34"/>
  <c r="F39"/>
  <c r="F43"/>
  <c r="L43" s="1"/>
  <c r="F48"/>
  <c r="L48" s="1"/>
  <c r="F52"/>
  <c r="L52" s="1"/>
  <c r="L56"/>
  <c r="F71"/>
  <c r="L71" s="1"/>
  <c r="F38"/>
  <c r="F55"/>
  <c r="L55" s="1"/>
  <c r="F60"/>
  <c r="L60" s="1"/>
  <c r="F70"/>
  <c r="L70" s="1"/>
  <c r="L69" l="1"/>
  <c r="F73"/>
  <c r="F68"/>
  <c r="L54"/>
  <c r="J57"/>
  <c r="J84" s="1"/>
  <c r="J94" i="7" s="1"/>
  <c r="J95" s="1"/>
  <c r="L58" i="2"/>
  <c r="F61"/>
  <c r="F57"/>
  <c r="F40"/>
  <c r="J40"/>
  <c r="F33"/>
  <c r="L38"/>
  <c r="L39"/>
  <c r="L32"/>
  <c r="F84" l="1"/>
  <c r="J80"/>
  <c r="F80"/>
  <c r="J83"/>
  <c r="J91" i="7" s="1"/>
  <c r="J92" s="1"/>
  <c r="L80" i="2"/>
  <c r="F83"/>
  <c r="M83" l="1"/>
  <c r="J85"/>
  <c r="F91" i="7"/>
  <c r="F92" s="1"/>
  <c r="F94" s="1"/>
  <c r="F95" s="1"/>
  <c r="F85" i="2"/>
</calcChain>
</file>

<file path=xl/sharedStrings.xml><?xml version="1.0" encoding="utf-8"?>
<sst xmlns="http://schemas.openxmlformats.org/spreadsheetml/2006/main" count="763" uniqueCount="133">
  <si>
    <t>"Утверждаю"</t>
  </si>
  <si>
    <t>МЕНЮ</t>
  </si>
  <si>
    <t>Наименование блюда</t>
  </si>
  <si>
    <t>Итого:</t>
  </si>
  <si>
    <t>сумма</t>
  </si>
  <si>
    <t>кол-во всего за  день</t>
  </si>
  <si>
    <t>цена продукта</t>
  </si>
  <si>
    <t>сумма  всего  за  день</t>
  </si>
  <si>
    <t>наименование продукта</t>
  </si>
  <si>
    <t>кол-во</t>
  </si>
  <si>
    <t>детей:</t>
  </si>
  <si>
    <t>7-10</t>
  </si>
  <si>
    <t>11-18</t>
  </si>
  <si>
    <t>Вес порции 7-10 лет</t>
  </si>
  <si>
    <t>Вес порции 11-18 лет</t>
  </si>
  <si>
    <t>Руководитель учреждения_______________(_____________)</t>
  </si>
  <si>
    <t>кол-во возр.гр 7-10 лет</t>
  </si>
  <si>
    <t>норма возр.гр 11-18 лет</t>
  </si>
  <si>
    <t>кол-во возр.гр 11-18 лет</t>
  </si>
  <si>
    <t>Масло сливочное</t>
  </si>
  <si>
    <t xml:space="preserve">норма возр.гр 7-10 лет </t>
  </si>
  <si>
    <t>Сметана</t>
  </si>
  <si>
    <t>Мука пшеничная</t>
  </si>
  <si>
    <t>Картофельное пюре</t>
  </si>
  <si>
    <t>Картофель</t>
  </si>
  <si>
    <t>Молоко</t>
  </si>
  <si>
    <t>Сахар</t>
  </si>
  <si>
    <t>Морковь</t>
  </si>
  <si>
    <t>Куры</t>
  </si>
  <si>
    <t>Соль</t>
  </si>
  <si>
    <t>Сухари панировочные</t>
  </si>
  <si>
    <t>Капуста</t>
  </si>
  <si>
    <t>Крупа рисовая</t>
  </si>
  <si>
    <t>Говядина</t>
  </si>
  <si>
    <t>Суп картофельный с макаронными изделиями</t>
  </si>
  <si>
    <t>Макаронные изделия</t>
  </si>
  <si>
    <t>Свекла</t>
  </si>
  <si>
    <t>Сыр</t>
  </si>
  <si>
    <t>Хлеб пшеничный</t>
  </si>
  <si>
    <t>Минтай</t>
  </si>
  <si>
    <t>Какао с молоком</t>
  </si>
  <si>
    <t>Крупа манная</t>
  </si>
  <si>
    <t>Чай</t>
  </si>
  <si>
    <t>Чай с молоком</t>
  </si>
  <si>
    <t>Крупа гречневая</t>
  </si>
  <si>
    <t>Курага</t>
  </si>
  <si>
    <t>Котлета рыбная</t>
  </si>
  <si>
    <t>Рассольник Ленинградский</t>
  </si>
  <si>
    <t>Огурец соленый</t>
  </si>
  <si>
    <t>Омлет натуральный</t>
  </si>
  <si>
    <t>Хлеб ржаной</t>
  </si>
  <si>
    <t>Печень говяжья</t>
  </si>
  <si>
    <t>Горошек зеленый консервированный</t>
  </si>
  <si>
    <t>Сыр в нарезке</t>
  </si>
  <si>
    <t>Чай с сахаром</t>
  </si>
  <si>
    <t>Фрукты свежие (мандарин)</t>
  </si>
  <si>
    <t>Овощи в нарезке(помидор)</t>
  </si>
  <si>
    <t>Макароны отварные</t>
  </si>
  <si>
    <t>Тефтели</t>
  </si>
  <si>
    <t>Соус белый основной</t>
  </si>
  <si>
    <t>Напиток "Ероша"</t>
  </si>
  <si>
    <t>"_____"____________2023г.</t>
  </si>
  <si>
    <t>Мандарин</t>
  </si>
  <si>
    <t>Овощи в нарезке (помидор)</t>
  </si>
  <si>
    <t>Лук репчатый</t>
  </si>
  <si>
    <t>Масло подсолнечное</t>
  </si>
  <si>
    <t>Лавровый лист</t>
  </si>
  <si>
    <t>Завтрак</t>
  </si>
  <si>
    <t>Обед</t>
  </si>
  <si>
    <t>Сироп</t>
  </si>
  <si>
    <t>Фрукты свежие (яблоко)</t>
  </si>
  <si>
    <t>Овощи в нарезке(огурец)</t>
  </si>
  <si>
    <t>Борщ с капустой и картофелем</t>
  </si>
  <si>
    <t>Плов из говядины</t>
  </si>
  <si>
    <t>Компот из сухофруктов</t>
  </si>
  <si>
    <t>Яблоко</t>
  </si>
  <si>
    <t>Какао</t>
  </si>
  <si>
    <t>Овощи в нарезке (огурец)</t>
  </si>
  <si>
    <t>Томатная паста</t>
  </si>
  <si>
    <t>Смесь сухофруктов</t>
  </si>
  <si>
    <t>Каша молочная овсяная</t>
  </si>
  <si>
    <t>Каша молочная пшенная</t>
  </si>
  <si>
    <t>Фрукты свежие (груша)</t>
  </si>
  <si>
    <t>Компот из кураги</t>
  </si>
  <si>
    <t>Крупа пшенная</t>
  </si>
  <si>
    <t>Груша</t>
  </si>
  <si>
    <t>Кукуруза консервированная</t>
  </si>
  <si>
    <t>Фрукты свежие (банан)</t>
  </si>
  <si>
    <t>Салат из капусты</t>
  </si>
  <si>
    <t>Суп гороховый</t>
  </si>
  <si>
    <t>Соус молочный натуральный</t>
  </si>
  <si>
    <t>Компот из свежих яблок</t>
  </si>
  <si>
    <t>Яйцо куриное</t>
  </si>
  <si>
    <t>Банан</t>
  </si>
  <si>
    <t>Капуста белокачанная</t>
  </si>
  <si>
    <t>Лимонная кислота</t>
  </si>
  <si>
    <t>Горох</t>
  </si>
  <si>
    <t>Каша молочная ячневая</t>
  </si>
  <si>
    <t>Суп крестьянский с крупой</t>
  </si>
  <si>
    <t>Крупа ячневая</t>
  </si>
  <si>
    <t>Салат из свеклы</t>
  </si>
  <si>
    <t>Суп с рыбнами консервами</t>
  </si>
  <si>
    <t>Соус сметанный</t>
  </si>
  <si>
    <t>Макароны отварные с сыром</t>
  </si>
  <si>
    <t>Горошек зеленый</t>
  </si>
  <si>
    <t>Компот из яблок</t>
  </si>
  <si>
    <t>Сыр полутвердый</t>
  </si>
  <si>
    <t>Каша молочная кукурузная</t>
  </si>
  <si>
    <t>Каша гречневая</t>
  </si>
  <si>
    <t>Шницель из говядины</t>
  </si>
  <si>
    <t>Крупа кукурузная</t>
  </si>
  <si>
    <t>Запеканка из творога</t>
  </si>
  <si>
    <t>Джем фруктовый</t>
  </si>
  <si>
    <t>Рис отварной</t>
  </si>
  <si>
    <t>Творог</t>
  </si>
  <si>
    <t>Горбуша</t>
  </si>
  <si>
    <t>Итого</t>
  </si>
  <si>
    <t>среднее</t>
  </si>
  <si>
    <t>за 10 дней</t>
  </si>
  <si>
    <t>Печень говяжья по-строгановски</t>
  </si>
  <si>
    <t>Хлопья овсяные</t>
  </si>
  <si>
    <t>Чай с лимоном и сахаром</t>
  </si>
  <si>
    <t>Лимон</t>
  </si>
  <si>
    <t xml:space="preserve">Кукуруза </t>
  </si>
  <si>
    <t>Запеканка творожная</t>
  </si>
  <si>
    <t>Жаркое по-домашнему</t>
  </si>
  <si>
    <t>Каша молочная рисовая</t>
  </si>
  <si>
    <t>Курица отварная</t>
  </si>
  <si>
    <t>Плов из курицы</t>
  </si>
  <si>
    <t>Масло растительное</t>
  </si>
  <si>
    <t>Рыба тушеная в томате с овощами</t>
  </si>
  <si>
    <t>Сайра консерв.</t>
  </si>
  <si>
    <t>5-ти дневная рабочая неделя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</si>
</sst>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.0000"/>
    <numFmt numFmtId="167" formatCode="0.0000"/>
    <numFmt numFmtId="168" formatCode="#,##0.00000"/>
    <numFmt numFmtId="169" formatCode="0.00000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9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1" xfId="0" applyBorder="1"/>
    <xf numFmtId="0" fontId="3" fillId="0" borderId="0" xfId="0" applyFont="1" applyBorder="1"/>
    <xf numFmtId="49" fontId="0" fillId="0" borderId="1" xfId="0" applyNumberFormat="1" applyBorder="1"/>
    <xf numFmtId="49" fontId="0" fillId="0" borderId="0" xfId="0" applyNumberFormat="1" applyBorder="1"/>
    <xf numFmtId="0" fontId="0" fillId="0" borderId="0" xfId="0" applyAlignment="1"/>
    <xf numFmtId="0" fontId="3" fillId="2" borderId="2" xfId="0" applyFont="1" applyFill="1" applyBorder="1" applyAlignment="1">
      <alignment horizontal="center" vertical="center" wrapText="1"/>
    </xf>
    <xf numFmtId="164" fontId="0" fillId="2" borderId="1" xfId="0" applyNumberFormat="1" applyFill="1" applyBorder="1"/>
    <xf numFmtId="4" fontId="0" fillId="2" borderId="1" xfId="0" applyNumberFormat="1" applyFill="1" applyBorder="1"/>
    <xf numFmtId="164" fontId="3" fillId="2" borderId="1" xfId="0" applyNumberFormat="1" applyFont="1" applyFill="1" applyBorder="1"/>
    <xf numFmtId="4" fontId="3" fillId="2" borderId="1" xfId="0" applyNumberFormat="1" applyFont="1" applyFill="1" applyBorder="1"/>
    <xf numFmtId="0" fontId="4" fillId="3" borderId="2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/>
    <xf numFmtId="4" fontId="5" fillId="3" borderId="1" xfId="0" applyNumberFormat="1" applyFont="1" applyFill="1" applyBorder="1"/>
    <xf numFmtId="165" fontId="4" fillId="3" borderId="1" xfId="0" applyNumberFormat="1" applyFont="1" applyFill="1" applyBorder="1"/>
    <xf numFmtId="0" fontId="4" fillId="3" borderId="1" xfId="0" applyFont="1" applyFill="1" applyBorder="1"/>
    <xf numFmtId="4" fontId="4" fillId="3" borderId="1" xfId="0" applyNumberFormat="1" applyFont="1" applyFill="1" applyBorder="1"/>
    <xf numFmtId="0" fontId="3" fillId="4" borderId="2" xfId="0" applyFont="1" applyFill="1" applyBorder="1" applyAlignment="1">
      <alignment horizontal="center" vertical="center" wrapText="1"/>
    </xf>
    <xf numFmtId="165" fontId="0" fillId="4" borderId="1" xfId="0" applyNumberFormat="1" applyFill="1" applyBorder="1"/>
    <xf numFmtId="165" fontId="5" fillId="3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/>
    <xf numFmtId="4" fontId="0" fillId="2" borderId="1" xfId="0" applyNumberFormat="1" applyFont="1" applyFill="1" applyBorder="1"/>
    <xf numFmtId="2" fontId="5" fillId="3" borderId="1" xfId="0" applyNumberFormat="1" applyFont="1" applyFill="1" applyBorder="1"/>
    <xf numFmtId="4" fontId="0" fillId="3" borderId="1" xfId="0" applyNumberFormat="1" applyFill="1" applyBorder="1"/>
    <xf numFmtId="0" fontId="8" fillId="0" borderId="1" xfId="0" applyFont="1" applyBorder="1" applyAlignment="1">
      <alignment horizontal="center" wrapText="1"/>
    </xf>
    <xf numFmtId="165" fontId="5" fillId="3" borderId="4" xfId="0" applyNumberFormat="1" applyFont="1" applyFill="1" applyBorder="1"/>
    <xf numFmtId="165" fontId="8" fillId="3" borderId="1" xfId="0" applyNumberFormat="1" applyFont="1" applyFill="1" applyBorder="1" applyAlignment="1">
      <alignment horizontal="center" wrapText="1"/>
    </xf>
    <xf numFmtId="165" fontId="0" fillId="4" borderId="1" xfId="0" applyNumberFormat="1" applyFont="1" applyFill="1" applyBorder="1"/>
    <xf numFmtId="165" fontId="8" fillId="3" borderId="1" xfId="0" applyNumberFormat="1" applyFont="1" applyFill="1" applyBorder="1" applyAlignment="1">
      <alignment wrapText="1"/>
    </xf>
    <xf numFmtId="165" fontId="5" fillId="3" borderId="1" xfId="0" applyNumberFormat="1" applyFont="1" applyFill="1" applyBorder="1" applyAlignment="1"/>
    <xf numFmtId="0" fontId="6" fillId="0" borderId="0" xfId="0" applyFont="1" applyBorder="1"/>
    <xf numFmtId="0" fontId="7" fillId="0" borderId="0" xfId="0" applyFont="1" applyBorder="1"/>
    <xf numFmtId="0" fontId="8" fillId="0" borderId="7" xfId="0" applyFont="1" applyBorder="1" applyAlignment="1">
      <alignment horizontal="center" wrapText="1"/>
    </xf>
    <xf numFmtId="4" fontId="0" fillId="0" borderId="0" xfId="0" applyNumberFormat="1"/>
    <xf numFmtId="166" fontId="0" fillId="2" borderId="1" xfId="0" applyNumberFormat="1" applyFill="1" applyBorder="1"/>
    <xf numFmtId="0" fontId="3" fillId="0" borderId="9" xfId="0" applyFont="1" applyBorder="1"/>
    <xf numFmtId="0" fontId="3" fillId="0" borderId="10" xfId="0" applyFont="1" applyBorder="1"/>
    <xf numFmtId="164" fontId="10" fillId="2" borderId="1" xfId="0" applyNumberFormat="1" applyFont="1" applyFill="1" applyBorder="1" applyAlignment="1">
      <alignment horizontal="right"/>
    </xf>
    <xf numFmtId="165" fontId="8" fillId="3" borderId="1" xfId="0" applyNumberFormat="1" applyFont="1" applyFill="1" applyBorder="1" applyAlignment="1">
      <alignment horizontal="right" wrapText="1"/>
    </xf>
    <xf numFmtId="165" fontId="5" fillId="3" borderId="1" xfId="0" applyNumberFormat="1" applyFont="1" applyFill="1" applyBorder="1" applyAlignment="1">
      <alignment horizontal="right"/>
    </xf>
    <xf numFmtId="167" fontId="8" fillId="3" borderId="1" xfId="0" applyNumberFormat="1" applyFont="1" applyFill="1" applyBorder="1" applyAlignment="1">
      <alignment horizontal="right" wrapText="1"/>
    </xf>
    <xf numFmtId="167" fontId="8" fillId="3" borderId="1" xfId="0" applyNumberFormat="1" applyFont="1" applyFill="1" applyBorder="1" applyAlignment="1">
      <alignment horizontal="center" wrapText="1"/>
    </xf>
    <xf numFmtId="4" fontId="0" fillId="4" borderId="3" xfId="0" applyNumberFormat="1" applyFill="1" applyBorder="1" applyAlignment="1"/>
    <xf numFmtId="0" fontId="0" fillId="4" borderId="5" xfId="0" applyFill="1" applyBorder="1" applyAlignment="1"/>
    <xf numFmtId="0" fontId="6" fillId="0" borderId="0" xfId="0" applyFont="1" applyBorder="1" applyAlignment="1">
      <alignment vertical="center" wrapText="1"/>
    </xf>
    <xf numFmtId="0" fontId="0" fillId="0" borderId="0" xfId="0" applyFont="1"/>
    <xf numFmtId="0" fontId="0" fillId="0" borderId="0" xfId="0"/>
    <xf numFmtId="0" fontId="0" fillId="0" borderId="0" xfId="0" applyBorder="1"/>
    <xf numFmtId="0" fontId="2" fillId="0" borderId="0" xfId="0" applyFont="1" applyBorder="1"/>
    <xf numFmtId="4" fontId="0" fillId="4" borderId="5" xfId="0" applyNumberFormat="1" applyFill="1" applyBorder="1" applyAlignment="1"/>
    <xf numFmtId="0" fontId="8" fillId="0" borderId="2" xfId="0" applyFont="1" applyBorder="1" applyAlignment="1">
      <alignment horizontal="center" wrapText="1"/>
    </xf>
    <xf numFmtId="0" fontId="0" fillId="0" borderId="10" xfId="0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2" fillId="0" borderId="0" xfId="0" applyFont="1" applyBorder="1"/>
    <xf numFmtId="0" fontId="0" fillId="0" borderId="0" xfId="0" applyBorder="1"/>
    <xf numFmtId="167" fontId="5" fillId="3" borderId="1" xfId="0" applyNumberFormat="1" applyFont="1" applyFill="1" applyBorder="1" applyAlignment="1"/>
    <xf numFmtId="0" fontId="3" fillId="0" borderId="14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166" fontId="0" fillId="2" borderId="1" xfId="0" applyNumberFormat="1" applyFont="1" applyFill="1" applyBorder="1"/>
    <xf numFmtId="0" fontId="0" fillId="0" borderId="0" xfId="0"/>
    <xf numFmtId="0" fontId="0" fillId="0" borderId="0" xfId="0"/>
    <xf numFmtId="0" fontId="0" fillId="0" borderId="0" xfId="0" applyFont="1"/>
    <xf numFmtId="0" fontId="6" fillId="0" borderId="0" xfId="0" applyFont="1" applyBorder="1" applyAlignment="1">
      <alignment vertical="center" wrapText="1"/>
    </xf>
    <xf numFmtId="4" fontId="0" fillId="4" borderId="3" xfId="0" applyNumberFormat="1" applyFill="1" applyBorder="1" applyAlignment="1"/>
    <xf numFmtId="0" fontId="0" fillId="4" borderId="5" xfId="0" applyFill="1" applyBorder="1" applyAlignment="1"/>
    <xf numFmtId="4" fontId="0" fillId="4" borderId="5" xfId="0" applyNumberFormat="1" applyFill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0" fillId="0" borderId="0" xfId="0" applyFont="1" applyBorder="1" applyAlignment="1"/>
    <xf numFmtId="0" fontId="0" fillId="0" borderId="2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26" xfId="0" applyBorder="1" applyAlignment="1">
      <alignment horizontal="center"/>
    </xf>
    <xf numFmtId="4" fontId="0" fillId="4" borderId="3" xfId="0" applyNumberFormat="1" applyFill="1" applyBorder="1" applyAlignment="1"/>
    <xf numFmtId="4" fontId="0" fillId="4" borderId="5" xfId="0" applyNumberFormat="1" applyFill="1" applyBorder="1" applyAlignment="1"/>
    <xf numFmtId="0" fontId="0" fillId="4" borderId="5" xfId="0" applyFill="1" applyBorder="1" applyAlignment="1"/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Font="1" applyBorder="1" applyAlignment="1"/>
    <xf numFmtId="0" fontId="8" fillId="0" borderId="6" xfId="0" applyFont="1" applyBorder="1" applyAlignment="1"/>
    <xf numFmtId="0" fontId="8" fillId="0" borderId="4" xfId="0" applyFont="1" applyBorder="1" applyAlignment="1"/>
    <xf numFmtId="0" fontId="0" fillId="0" borderId="0" xfId="0"/>
    <xf numFmtId="0" fontId="0" fillId="0" borderId="0" xfId="0" applyFont="1"/>
    <xf numFmtId="167" fontId="5" fillId="3" borderId="1" xfId="0" applyNumberFormat="1" applyFont="1" applyFill="1" applyBorder="1" applyAlignment="1">
      <alignment horizontal="center"/>
    </xf>
    <xf numFmtId="168" fontId="0" fillId="2" borderId="1" xfId="0" applyNumberFormat="1" applyFill="1" applyBorder="1"/>
    <xf numFmtId="169" fontId="8" fillId="3" borderId="1" xfId="0" applyNumberFormat="1" applyFont="1" applyFill="1" applyBorder="1" applyAlignment="1">
      <alignment horizontal="center" wrapText="1"/>
    </xf>
    <xf numFmtId="0" fontId="8" fillId="0" borderId="6" xfId="0" applyFont="1" applyBorder="1" applyAlignment="1"/>
    <xf numFmtId="0" fontId="8" fillId="0" borderId="4" xfId="0" applyFont="1" applyBorder="1" applyAlignment="1"/>
    <xf numFmtId="0" fontId="0" fillId="0" borderId="0" xfId="0"/>
    <xf numFmtId="0" fontId="0" fillId="0" borderId="0" xfId="0" applyFont="1"/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Font="1" applyBorder="1" applyAlignment="1"/>
    <xf numFmtId="4" fontId="0" fillId="4" borderId="3" xfId="0" applyNumberFormat="1" applyFill="1" applyBorder="1" applyAlignment="1"/>
    <xf numFmtId="0" fontId="0" fillId="4" borderId="5" xfId="0" applyFill="1" applyBorder="1" applyAlignment="1"/>
    <xf numFmtId="0" fontId="8" fillId="0" borderId="0" xfId="0" applyFont="1" applyBorder="1" applyAlignment="1"/>
    <xf numFmtId="0" fontId="11" fillId="0" borderId="0" xfId="0" applyFont="1" applyBorder="1" applyAlignment="1"/>
    <xf numFmtId="4" fontId="0" fillId="4" borderId="5" xfId="0" applyNumberFormat="1" applyFill="1" applyBorder="1" applyAlignment="1"/>
    <xf numFmtId="4" fontId="0" fillId="4" borderId="3" xfId="0" applyNumberFormat="1" applyFill="1" applyBorder="1" applyAlignment="1"/>
    <xf numFmtId="0" fontId="0" fillId="4" borderId="5" xfId="0" applyFill="1" applyBorder="1" applyAlignment="1"/>
    <xf numFmtId="0" fontId="0" fillId="0" borderId="0" xfId="0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33" xfId="0" applyFont="1" applyBorder="1" applyAlignment="1">
      <alignment vertical="center" wrapText="1"/>
    </xf>
    <xf numFmtId="2" fontId="0" fillId="0" borderId="0" xfId="0" applyNumberFormat="1"/>
    <xf numFmtId="4" fontId="0" fillId="4" borderId="3" xfId="0" applyNumberFormat="1" applyFill="1" applyBorder="1" applyAlignment="1"/>
    <xf numFmtId="4" fontId="0" fillId="4" borderId="5" xfId="0" applyNumberFormat="1" applyFill="1" applyBorder="1" applyAlignment="1"/>
    <xf numFmtId="0" fontId="8" fillId="0" borderId="0" xfId="0" applyFont="1" applyBorder="1" applyAlignment="1"/>
    <xf numFmtId="0" fontId="11" fillId="0" borderId="0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167" fontId="5" fillId="3" borderId="1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8" fillId="0" borderId="6" xfId="0" applyFont="1" applyBorder="1" applyAlignment="1">
      <alignment wrapText="1"/>
    </xf>
    <xf numFmtId="0" fontId="0" fillId="0" borderId="4" xfId="0" applyBorder="1" applyAlignment="1"/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" fontId="0" fillId="4" borderId="3" xfId="0" applyNumberFormat="1" applyFill="1" applyBorder="1" applyAlignment="1"/>
    <xf numFmtId="0" fontId="0" fillId="4" borderId="5" xfId="0" applyFill="1" applyBorder="1" applyAlignment="1"/>
    <xf numFmtId="0" fontId="0" fillId="0" borderId="15" xfId="0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4" fontId="0" fillId="4" borderId="3" xfId="0" applyNumberFormat="1" applyFont="1" applyFill="1" applyBorder="1" applyAlignment="1"/>
    <xf numFmtId="0" fontId="0" fillId="4" borderId="5" xfId="0" applyFont="1" applyFill="1" applyBorder="1" applyAlignment="1"/>
    <xf numFmtId="4" fontId="0" fillId="4" borderId="5" xfId="0" applyNumberFormat="1" applyFill="1" applyBorder="1" applyAlignment="1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/>
    <xf numFmtId="0" fontId="11" fillId="0" borderId="0" xfId="0" applyFont="1" applyBorder="1" applyAlignment="1"/>
    <xf numFmtId="0" fontId="1" fillId="0" borderId="0" xfId="0" applyFont="1" applyBorder="1" applyAlignment="1"/>
    <xf numFmtId="0" fontId="0" fillId="0" borderId="0" xfId="0" applyFont="1" applyBorder="1" applyAlignment="1"/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3" fillId="4" borderId="3" xfId="0" applyNumberFormat="1" applyFont="1" applyFill="1" applyBorder="1" applyAlignment="1"/>
    <xf numFmtId="0" fontId="3" fillId="4" borderId="5" xfId="0" applyFont="1" applyFill="1" applyBorder="1" applyAlignment="1"/>
    <xf numFmtId="0" fontId="8" fillId="0" borderId="6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8" fillId="0" borderId="1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" fillId="0" borderId="18" xfId="0" applyFont="1" applyBorder="1" applyAlignment="1"/>
    <xf numFmtId="0" fontId="0" fillId="0" borderId="19" xfId="0" applyBorder="1" applyAlignme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wrapText="1"/>
    </xf>
    <xf numFmtId="0" fontId="8" fillId="0" borderId="23" xfId="0" applyFont="1" applyBorder="1" applyAlignment="1">
      <alignment wrapText="1"/>
    </xf>
    <xf numFmtId="0" fontId="0" fillId="0" borderId="24" xfId="0" applyBorder="1" applyAlignment="1"/>
    <xf numFmtId="0" fontId="8" fillId="0" borderId="6" xfId="0" applyFont="1" applyBorder="1" applyAlignment="1"/>
    <xf numFmtId="0" fontId="8" fillId="0" borderId="4" xfId="0" applyFont="1" applyBorder="1" applyAlignment="1"/>
    <xf numFmtId="0" fontId="0" fillId="0" borderId="0" xfId="0"/>
    <xf numFmtId="0" fontId="0" fillId="0" borderId="0" xfId="0" applyFont="1"/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wrapText="1"/>
    </xf>
    <xf numFmtId="0" fontId="0" fillId="0" borderId="11" xfId="0" applyBorder="1" applyAlignment="1"/>
    <xf numFmtId="0" fontId="8" fillId="0" borderId="3" xfId="0" applyFont="1" applyBorder="1" applyAlignment="1">
      <alignment wrapText="1"/>
    </xf>
    <xf numFmtId="0" fontId="0" fillId="0" borderId="15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/>
    </xf>
    <xf numFmtId="0" fontId="0" fillId="0" borderId="5" xfId="0" applyBorder="1" applyAlignment="1"/>
    <xf numFmtId="0" fontId="8" fillId="0" borderId="7" xfId="0" applyFont="1" applyBorder="1" applyAlignment="1">
      <alignment wrapText="1"/>
    </xf>
    <xf numFmtId="0" fontId="0" fillId="0" borderId="7" xfId="0" applyBorder="1" applyAlignment="1"/>
    <xf numFmtId="0" fontId="8" fillId="0" borderId="27" xfId="0" applyFont="1" applyBorder="1" applyAlignment="1">
      <alignment wrapText="1"/>
    </xf>
    <xf numFmtId="0" fontId="0" fillId="0" borderId="28" xfId="0" applyBorder="1" applyAlignment="1"/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7"/>
  <sheetViews>
    <sheetView tabSelected="1" workbookViewId="0">
      <selection activeCell="I2" sqref="I2:L2"/>
    </sheetView>
  </sheetViews>
  <sheetFormatPr defaultColWidth="8.85546875" defaultRowHeight="15"/>
  <cols>
    <col min="1" max="1" width="4" style="46" customWidth="1"/>
    <col min="2" max="2" width="30.85546875" style="46" customWidth="1"/>
    <col min="3" max="3" width="9.7109375" style="46" customWidth="1"/>
    <col min="4" max="4" width="10.28515625" style="46" customWidth="1"/>
    <col min="5" max="5" width="9.28515625" style="46" customWidth="1"/>
    <col min="6" max="6" width="8.28515625" style="46" customWidth="1"/>
    <col min="7" max="7" width="8" style="46" customWidth="1"/>
    <col min="8" max="8" width="7.28515625" style="46" customWidth="1"/>
    <col min="9" max="9" width="9.5703125" style="46" customWidth="1"/>
    <col min="10" max="10" width="7.7109375" style="46" customWidth="1"/>
    <col min="11" max="11" width="7.28515625" style="46" customWidth="1"/>
    <col min="12" max="12" width="7.7109375" style="46" customWidth="1"/>
    <col min="13" max="13" width="7.85546875" style="46" customWidth="1"/>
    <col min="14" max="16384" width="8.85546875" style="46"/>
  </cols>
  <sheetData>
    <row r="1" spans="1:1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>
      <c r="B2" s="146" t="s">
        <v>0</v>
      </c>
      <c r="C2" s="146"/>
      <c r="D2" s="146"/>
      <c r="E2" s="146"/>
      <c r="F2" s="146"/>
      <c r="G2" s="146"/>
      <c r="H2" s="146"/>
      <c r="I2" s="115" t="s">
        <v>132</v>
      </c>
      <c r="J2" s="5"/>
      <c r="K2" s="5"/>
      <c r="L2" s="5"/>
      <c r="M2" s="5"/>
    </row>
    <row r="3" spans="1:13">
      <c r="B3" s="153" t="s">
        <v>15</v>
      </c>
      <c r="C3" s="153"/>
      <c r="D3" s="153"/>
      <c r="E3" s="153"/>
      <c r="F3" s="153"/>
      <c r="G3" s="153"/>
      <c r="H3" s="153"/>
      <c r="J3" s="5"/>
      <c r="K3" s="5"/>
      <c r="L3" s="5"/>
      <c r="M3" s="5"/>
    </row>
    <row r="4" spans="1:13">
      <c r="G4" s="147" t="s">
        <v>1</v>
      </c>
      <c r="H4" s="147"/>
      <c r="I4" s="147"/>
      <c r="J4" s="5"/>
      <c r="K4" s="5"/>
      <c r="L4" s="5"/>
      <c r="M4" s="5"/>
    </row>
    <row r="5" spans="1:13">
      <c r="G5" s="154" t="s">
        <v>61</v>
      </c>
      <c r="H5" s="154"/>
      <c r="I5" s="154"/>
      <c r="L5" s="4"/>
      <c r="M5" s="4"/>
    </row>
    <row r="6" spans="1:13">
      <c r="G6" s="45"/>
      <c r="H6" s="45"/>
      <c r="I6" s="45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42" t="s">
        <v>2</v>
      </c>
      <c r="B8" s="155"/>
      <c r="C8" s="57" t="s">
        <v>13</v>
      </c>
      <c r="D8" s="56" t="s">
        <v>14</v>
      </c>
      <c r="E8" s="158"/>
      <c r="F8" s="158"/>
      <c r="G8" s="158"/>
      <c r="H8" s="44"/>
      <c r="I8" s="127"/>
      <c r="J8" s="127"/>
      <c r="K8" s="127"/>
      <c r="L8" s="127"/>
      <c r="M8" s="127"/>
    </row>
    <row r="9" spans="1:13" ht="15.75" thickBot="1">
      <c r="A9" s="156"/>
      <c r="B9" s="157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49" t="s">
        <v>80</v>
      </c>
      <c r="B10" s="150"/>
      <c r="C10" s="50">
        <v>150</v>
      </c>
      <c r="D10" s="69">
        <v>200</v>
      </c>
      <c r="E10" s="128"/>
      <c r="F10" s="129"/>
      <c r="G10" s="129"/>
      <c r="H10" s="129"/>
      <c r="I10" s="66"/>
      <c r="J10" s="66"/>
      <c r="K10" s="31"/>
      <c r="L10" s="31"/>
      <c r="M10" s="31"/>
    </row>
    <row r="11" spans="1:13">
      <c r="A11" s="116" t="s">
        <v>53</v>
      </c>
      <c r="B11" s="148"/>
      <c r="C11" s="24">
        <v>15</v>
      </c>
      <c r="D11" s="70">
        <v>20</v>
      </c>
      <c r="E11" s="130"/>
      <c r="F11" s="131"/>
      <c r="G11" s="131"/>
      <c r="H11" s="131"/>
      <c r="I11" s="66"/>
      <c r="J11" s="66"/>
      <c r="K11" s="31"/>
      <c r="L11" s="31"/>
      <c r="M11" s="31"/>
    </row>
    <row r="12" spans="1:13">
      <c r="A12" s="116" t="s">
        <v>54</v>
      </c>
      <c r="B12" s="148"/>
      <c r="C12" s="24">
        <v>200</v>
      </c>
      <c r="D12" s="70">
        <v>200</v>
      </c>
      <c r="E12" s="130"/>
      <c r="F12" s="131"/>
      <c r="G12" s="131"/>
      <c r="H12" s="131"/>
      <c r="I12" s="66"/>
      <c r="J12" s="66"/>
      <c r="K12" s="31"/>
      <c r="L12" s="31"/>
      <c r="M12" s="31"/>
    </row>
    <row r="13" spans="1:13" ht="15.75" customHeight="1">
      <c r="A13" s="116" t="s">
        <v>55</v>
      </c>
      <c r="B13" s="117"/>
      <c r="C13" s="24">
        <v>100</v>
      </c>
      <c r="D13" s="71">
        <v>100</v>
      </c>
      <c r="E13" s="130"/>
      <c r="F13" s="131"/>
      <c r="G13" s="131"/>
      <c r="H13" s="131"/>
      <c r="I13" s="66"/>
      <c r="J13" s="66"/>
      <c r="K13" s="31"/>
      <c r="L13" s="31"/>
      <c r="M13" s="31"/>
    </row>
    <row r="14" spans="1:13" ht="15.75" customHeight="1">
      <c r="A14" s="151" t="s">
        <v>50</v>
      </c>
      <c r="B14" s="152"/>
      <c r="C14" s="32">
        <v>20</v>
      </c>
      <c r="D14" s="71">
        <v>30</v>
      </c>
      <c r="E14" s="130"/>
      <c r="F14" s="131"/>
      <c r="G14" s="131"/>
      <c r="H14" s="131"/>
      <c r="I14" s="66"/>
      <c r="J14" s="66"/>
      <c r="K14" s="31"/>
      <c r="L14" s="31"/>
      <c r="M14" s="31"/>
    </row>
    <row r="15" spans="1:13" ht="15.75" customHeight="1">
      <c r="A15" s="116" t="s">
        <v>38</v>
      </c>
      <c r="B15" s="117"/>
      <c r="C15" s="32">
        <v>40</v>
      </c>
      <c r="D15" s="71">
        <v>40</v>
      </c>
      <c r="E15" s="130"/>
      <c r="F15" s="131"/>
      <c r="G15" s="131"/>
      <c r="H15" s="131"/>
      <c r="I15" s="66"/>
      <c r="J15" s="66"/>
      <c r="K15" s="31"/>
      <c r="L15" s="31"/>
      <c r="M15" s="31"/>
    </row>
    <row r="16" spans="1:13" ht="14.45" customHeight="1">
      <c r="A16" s="116"/>
      <c r="B16" s="117"/>
      <c r="C16" s="24"/>
      <c r="D16" s="71"/>
      <c r="E16" s="130"/>
      <c r="F16" s="130"/>
      <c r="G16" s="130"/>
      <c r="H16" s="130"/>
      <c r="I16" s="66"/>
      <c r="J16" s="66"/>
      <c r="K16" s="31"/>
      <c r="L16" s="31"/>
      <c r="M16" s="31"/>
    </row>
    <row r="17" spans="1:13">
      <c r="A17" s="116" t="s">
        <v>56</v>
      </c>
      <c r="B17" s="117"/>
      <c r="C17" s="24">
        <v>60</v>
      </c>
      <c r="D17" s="71">
        <v>100</v>
      </c>
      <c r="E17" s="130"/>
      <c r="F17" s="130"/>
      <c r="G17" s="130"/>
      <c r="H17" s="130"/>
      <c r="I17" s="66"/>
      <c r="J17" s="66"/>
      <c r="K17" s="31"/>
      <c r="L17" s="31"/>
      <c r="M17" s="31"/>
    </row>
    <row r="18" spans="1:13">
      <c r="A18" s="116" t="s">
        <v>47</v>
      </c>
      <c r="B18" s="117"/>
      <c r="C18" s="24">
        <v>200</v>
      </c>
      <c r="D18" s="71">
        <v>250</v>
      </c>
      <c r="E18" s="130"/>
      <c r="F18" s="131"/>
      <c r="G18" s="131"/>
      <c r="H18" s="131"/>
      <c r="I18" s="66"/>
      <c r="J18" s="66"/>
      <c r="K18" s="31"/>
      <c r="L18" s="31"/>
      <c r="M18" s="31"/>
    </row>
    <row r="19" spans="1:13" ht="15" customHeight="1">
      <c r="A19" s="116" t="s">
        <v>57</v>
      </c>
      <c r="B19" s="117"/>
      <c r="C19" s="24">
        <v>150</v>
      </c>
      <c r="D19" s="71">
        <v>180</v>
      </c>
      <c r="E19" s="130"/>
      <c r="F19" s="131"/>
      <c r="G19" s="131"/>
      <c r="H19" s="131"/>
      <c r="I19" s="66"/>
      <c r="J19" s="66"/>
      <c r="K19" s="31"/>
      <c r="L19" s="31"/>
      <c r="M19" s="31"/>
    </row>
    <row r="20" spans="1:13" s="59" customFormat="1" ht="15" customHeight="1">
      <c r="A20" s="116" t="s">
        <v>58</v>
      </c>
      <c r="B20" s="117"/>
      <c r="C20" s="24">
        <v>100</v>
      </c>
      <c r="D20" s="71">
        <v>100</v>
      </c>
      <c r="E20" s="67"/>
      <c r="F20" s="68"/>
      <c r="G20" s="68"/>
      <c r="H20" s="68"/>
      <c r="I20" s="66"/>
      <c r="J20" s="66"/>
      <c r="K20" s="31"/>
      <c r="L20" s="31"/>
      <c r="M20" s="31"/>
    </row>
    <row r="21" spans="1:13" s="59" customFormat="1" ht="15" customHeight="1">
      <c r="A21" s="116" t="s">
        <v>59</v>
      </c>
      <c r="B21" s="117"/>
      <c r="C21" s="24">
        <v>20</v>
      </c>
      <c r="D21" s="71">
        <v>20</v>
      </c>
      <c r="E21" s="67"/>
      <c r="F21" s="68"/>
      <c r="G21" s="68"/>
      <c r="H21" s="68"/>
      <c r="I21" s="66"/>
      <c r="J21" s="66"/>
      <c r="K21" s="31"/>
      <c r="L21" s="31"/>
      <c r="M21" s="31"/>
    </row>
    <row r="22" spans="1:13">
      <c r="A22" s="116" t="s">
        <v>38</v>
      </c>
      <c r="B22" s="117"/>
      <c r="C22" s="24">
        <v>50</v>
      </c>
      <c r="D22" s="71">
        <v>60</v>
      </c>
      <c r="E22" s="130"/>
      <c r="F22" s="131"/>
      <c r="G22" s="131"/>
      <c r="H22" s="131"/>
      <c r="I22" s="66"/>
      <c r="J22" s="66"/>
      <c r="K22" s="31"/>
      <c r="L22" s="31"/>
      <c r="M22" s="31"/>
    </row>
    <row r="23" spans="1:13">
      <c r="A23" s="151" t="s">
        <v>50</v>
      </c>
      <c r="B23" s="152"/>
      <c r="C23" s="24">
        <v>20</v>
      </c>
      <c r="D23" s="72">
        <v>30</v>
      </c>
      <c r="E23" s="130"/>
      <c r="F23" s="131"/>
      <c r="G23" s="131"/>
      <c r="H23" s="131"/>
      <c r="I23" s="66"/>
      <c r="J23" s="66"/>
      <c r="K23" s="31"/>
      <c r="L23" s="31"/>
      <c r="M23" s="31"/>
    </row>
    <row r="24" spans="1:13" ht="14.45" customHeight="1">
      <c r="A24" s="116" t="s">
        <v>60</v>
      </c>
      <c r="B24" s="117"/>
      <c r="C24" s="24">
        <v>200</v>
      </c>
      <c r="D24" s="73">
        <v>200</v>
      </c>
      <c r="E24" s="130"/>
      <c r="F24" s="131"/>
      <c r="G24" s="131"/>
      <c r="H24" s="131"/>
      <c r="I24" s="66"/>
      <c r="J24" s="66"/>
      <c r="K24" s="31"/>
      <c r="L24" s="31"/>
      <c r="M24" s="31"/>
    </row>
    <row r="25" spans="1:13" ht="14.45" customHeight="1" thickBot="1">
      <c r="A25" s="144"/>
      <c r="B25" s="145"/>
      <c r="C25" s="36"/>
      <c r="D25" s="35"/>
      <c r="E25" s="130"/>
      <c r="F25" s="131"/>
      <c r="G25" s="131"/>
      <c r="H25" s="131"/>
      <c r="I25" s="2"/>
      <c r="J25" s="2"/>
      <c r="K25" s="30"/>
      <c r="L25" s="30"/>
      <c r="M25" s="30"/>
    </row>
    <row r="26" spans="1:13" ht="14.45" customHeight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90">
      <c r="A27" s="142" t="s">
        <v>8</v>
      </c>
      <c r="B27" s="143"/>
      <c r="C27" s="6" t="s">
        <v>20</v>
      </c>
      <c r="D27" s="6" t="s">
        <v>16</v>
      </c>
      <c r="E27" s="6" t="s">
        <v>6</v>
      </c>
      <c r="F27" s="6" t="s">
        <v>4</v>
      </c>
      <c r="G27" s="11" t="s">
        <v>17</v>
      </c>
      <c r="H27" s="11" t="s">
        <v>18</v>
      </c>
      <c r="I27" s="11" t="s">
        <v>6</v>
      </c>
      <c r="J27" s="11" t="s">
        <v>4</v>
      </c>
      <c r="K27" s="17" t="s">
        <v>5</v>
      </c>
      <c r="L27" s="140" t="s">
        <v>7</v>
      </c>
      <c r="M27" s="141"/>
    </row>
    <row r="28" spans="1:13" ht="14.45" customHeight="1">
      <c r="A28" s="122" t="s">
        <v>120</v>
      </c>
      <c r="B28" s="123"/>
      <c r="C28" s="7">
        <v>3.7499999999999999E-2</v>
      </c>
      <c r="D28" s="7">
        <f>C28*L7</f>
        <v>3.7499999999999999E-2</v>
      </c>
      <c r="E28" s="8">
        <v>38</v>
      </c>
      <c r="F28" s="8">
        <f>D28*E28</f>
        <v>1.425</v>
      </c>
      <c r="G28" s="26">
        <v>0.05</v>
      </c>
      <c r="H28" s="25">
        <f>G28*M7</f>
        <v>0.05</v>
      </c>
      <c r="I28" s="23">
        <v>38</v>
      </c>
      <c r="J28" s="13">
        <f>H28*I28</f>
        <v>1.9000000000000001</v>
      </c>
      <c r="K28" s="18">
        <f>D28+H28</f>
        <v>8.7499999999999994E-2</v>
      </c>
      <c r="L28" s="120">
        <f>F28+J28</f>
        <v>3.3250000000000002</v>
      </c>
      <c r="M28" s="121"/>
    </row>
    <row r="29" spans="1:13" ht="14.45" customHeight="1">
      <c r="A29" s="122" t="s">
        <v>25</v>
      </c>
      <c r="B29" s="123"/>
      <c r="C29" s="7">
        <v>7.4999999999999997E-2</v>
      </c>
      <c r="D29" s="7">
        <f>C29*L7</f>
        <v>7.4999999999999997E-2</v>
      </c>
      <c r="E29" s="8">
        <v>66.98</v>
      </c>
      <c r="F29" s="8">
        <f>D29*E29</f>
        <v>5.0235000000000003</v>
      </c>
      <c r="G29" s="26">
        <v>0.1</v>
      </c>
      <c r="H29" s="25">
        <f>G29*M7</f>
        <v>0.1</v>
      </c>
      <c r="I29" s="23">
        <v>66.98</v>
      </c>
      <c r="J29" s="13">
        <f>H29*I29</f>
        <v>6.6980000000000004</v>
      </c>
      <c r="K29" s="18">
        <f>D29+H29</f>
        <v>0.17499999999999999</v>
      </c>
      <c r="L29" s="120">
        <f>F29+J29</f>
        <v>11.721500000000001</v>
      </c>
      <c r="M29" s="121"/>
    </row>
    <row r="30" spans="1:13" ht="14.45" customHeight="1">
      <c r="A30" s="118" t="s">
        <v>26</v>
      </c>
      <c r="B30" s="119"/>
      <c r="C30" s="7">
        <v>2.5000000000000001E-3</v>
      </c>
      <c r="D30" s="7">
        <f>C30*L7</f>
        <v>2.5000000000000001E-3</v>
      </c>
      <c r="E30" s="8">
        <v>97</v>
      </c>
      <c r="F30" s="8">
        <f>D30*E30</f>
        <v>0.24249999999999999</v>
      </c>
      <c r="G30" s="26">
        <v>3.0000000000000001E-3</v>
      </c>
      <c r="H30" s="25">
        <f>G30*M7</f>
        <v>3.0000000000000001E-3</v>
      </c>
      <c r="I30" s="23">
        <v>97</v>
      </c>
      <c r="J30" s="13">
        <f t="shared" ref="J30:J43" si="0">H30*I30</f>
        <v>0.29099999999999998</v>
      </c>
      <c r="K30" s="18">
        <f>D30+H30</f>
        <v>5.4999999999999997E-3</v>
      </c>
      <c r="L30" s="120">
        <f>F30+J30</f>
        <v>0.53349999999999997</v>
      </c>
      <c r="M30" s="121"/>
    </row>
    <row r="31" spans="1:13">
      <c r="A31" s="118" t="s">
        <v>19</v>
      </c>
      <c r="B31" s="119"/>
      <c r="C31" s="7">
        <v>7.4999999999999997E-3</v>
      </c>
      <c r="D31" s="7">
        <f>C31*L7</f>
        <v>7.4999999999999997E-3</v>
      </c>
      <c r="E31" s="8">
        <v>916</v>
      </c>
      <c r="F31" s="8">
        <f>D31*E31</f>
        <v>6.87</v>
      </c>
      <c r="G31" s="26">
        <v>0.01</v>
      </c>
      <c r="H31" s="25">
        <f>G31*M7</f>
        <v>0.01</v>
      </c>
      <c r="I31" s="23">
        <v>916</v>
      </c>
      <c r="J31" s="13">
        <f t="shared" si="0"/>
        <v>9.16</v>
      </c>
      <c r="K31" s="18">
        <f>D31+H31</f>
        <v>1.7500000000000002E-2</v>
      </c>
      <c r="L31" s="120">
        <f>F31+J31</f>
        <v>16.03</v>
      </c>
      <c r="M31" s="121"/>
    </row>
    <row r="32" spans="1:13" ht="14.45" customHeight="1">
      <c r="A32" s="122" t="s">
        <v>29</v>
      </c>
      <c r="B32" s="123"/>
      <c r="C32" s="7">
        <v>7.5000000000000002E-4</v>
      </c>
      <c r="D32" s="7">
        <f>C32*L7</f>
        <v>7.5000000000000002E-4</v>
      </c>
      <c r="E32" s="8">
        <v>20</v>
      </c>
      <c r="F32" s="8">
        <f>D32*E32</f>
        <v>1.4999999999999999E-2</v>
      </c>
      <c r="G32" s="26">
        <v>1E-3</v>
      </c>
      <c r="H32" s="25">
        <f>G32*L7</f>
        <v>1E-3</v>
      </c>
      <c r="I32" s="23">
        <v>20</v>
      </c>
      <c r="J32" s="13">
        <f>H32*I32</f>
        <v>0.02</v>
      </c>
      <c r="K32" s="18">
        <f>D32+H32</f>
        <v>1.75E-3</v>
      </c>
      <c r="L32" s="120">
        <f t="shared" ref="L32:L34" si="1">F32+J32</f>
        <v>3.5000000000000003E-2</v>
      </c>
      <c r="M32" s="121"/>
    </row>
    <row r="33" spans="1:13" ht="14.45" customHeight="1">
      <c r="A33" s="122"/>
      <c r="B33" s="123"/>
      <c r="C33" s="7"/>
      <c r="D33" s="7"/>
      <c r="E33" s="8"/>
      <c r="F33" s="8">
        <f>SUM(F28:F32)</f>
        <v>13.576000000000001</v>
      </c>
      <c r="G33" s="26"/>
      <c r="H33" s="25"/>
      <c r="I33" s="23"/>
      <c r="J33" s="13">
        <f>SUM(J28:J32)</f>
        <v>18.068999999999999</v>
      </c>
      <c r="K33" s="18"/>
      <c r="L33" s="42"/>
      <c r="M33" s="65"/>
    </row>
    <row r="34" spans="1:13" ht="14.45" customHeight="1">
      <c r="A34" s="118" t="s">
        <v>37</v>
      </c>
      <c r="B34" s="119"/>
      <c r="C34" s="7">
        <v>1.5599999999999999E-2</v>
      </c>
      <c r="D34" s="7">
        <f>C34*L7</f>
        <v>1.5599999999999999E-2</v>
      </c>
      <c r="E34" s="8">
        <v>599</v>
      </c>
      <c r="F34" s="8">
        <f>D34*E34</f>
        <v>9.3444000000000003</v>
      </c>
      <c r="G34" s="26">
        <v>2.0799999999999999E-2</v>
      </c>
      <c r="H34" s="25">
        <f>G34*M7</f>
        <v>2.0799999999999999E-2</v>
      </c>
      <c r="I34" s="23">
        <v>599</v>
      </c>
      <c r="J34" s="13">
        <f>H34*I34</f>
        <v>12.459199999999999</v>
      </c>
      <c r="K34" s="18">
        <f>D34+H34</f>
        <v>3.6400000000000002E-2</v>
      </c>
      <c r="L34" s="120">
        <f t="shared" si="1"/>
        <v>21.803599999999999</v>
      </c>
      <c r="M34" s="121"/>
    </row>
    <row r="35" spans="1:13" ht="14.45" customHeight="1">
      <c r="A35" s="118"/>
      <c r="B35" s="119"/>
      <c r="C35" s="7"/>
      <c r="D35" s="7"/>
      <c r="E35" s="8"/>
      <c r="F35" s="8"/>
      <c r="G35" s="26"/>
      <c r="H35" s="25"/>
      <c r="I35" s="23"/>
      <c r="J35" s="13"/>
      <c r="K35" s="18"/>
      <c r="L35" s="42"/>
      <c r="M35" s="43"/>
    </row>
    <row r="36" spans="1:13" ht="14.45" customHeight="1">
      <c r="A36" s="122" t="s">
        <v>62</v>
      </c>
      <c r="B36" s="123"/>
      <c r="C36" s="7">
        <v>0.1</v>
      </c>
      <c r="D36" s="7">
        <f>C36*L7</f>
        <v>0.1</v>
      </c>
      <c r="E36" s="8">
        <v>325</v>
      </c>
      <c r="F36" s="8">
        <f>D36*E36</f>
        <v>32.5</v>
      </c>
      <c r="G36" s="19">
        <v>0.1</v>
      </c>
      <c r="H36" s="25">
        <f>G36*M7</f>
        <v>0.1</v>
      </c>
      <c r="I36" s="23">
        <v>325</v>
      </c>
      <c r="J36" s="13">
        <f t="shared" ref="J36" si="2">H36*I36</f>
        <v>32.5</v>
      </c>
      <c r="K36" s="18">
        <f t="shared" ref="K36" si="3">D36+H36</f>
        <v>0.2</v>
      </c>
      <c r="L36" s="120">
        <f t="shared" ref="L36" si="4">F36+J36</f>
        <v>65</v>
      </c>
      <c r="M36" s="121"/>
    </row>
    <row r="37" spans="1:13" ht="14.45" customHeight="1">
      <c r="A37" s="122"/>
      <c r="B37" s="123"/>
      <c r="C37" s="7"/>
      <c r="D37" s="7"/>
      <c r="E37" s="8"/>
      <c r="F37" s="8"/>
      <c r="G37" s="29"/>
      <c r="H37" s="25"/>
      <c r="I37" s="23"/>
      <c r="J37" s="13"/>
      <c r="K37" s="18"/>
      <c r="L37" s="120"/>
      <c r="M37" s="121"/>
    </row>
    <row r="38" spans="1:13" ht="14.45" customHeight="1">
      <c r="A38" s="138" t="s">
        <v>42</v>
      </c>
      <c r="B38" s="139"/>
      <c r="C38" s="37">
        <v>1E-3</v>
      </c>
      <c r="D38" s="7">
        <f>C38*L7</f>
        <v>1E-3</v>
      </c>
      <c r="E38" s="8">
        <v>475</v>
      </c>
      <c r="F38" s="8">
        <f t="shared" ref="F38:F45" si="5">D38*E38</f>
        <v>0.47500000000000003</v>
      </c>
      <c r="G38" s="38">
        <v>1E-3</v>
      </c>
      <c r="H38" s="25">
        <f>G38*M7</f>
        <v>1E-3</v>
      </c>
      <c r="I38" s="23">
        <v>475</v>
      </c>
      <c r="J38" s="13">
        <f t="shared" si="0"/>
        <v>0.47500000000000003</v>
      </c>
      <c r="K38" s="18">
        <f t="shared" ref="K38:K45" si="6">D38+H38</f>
        <v>2E-3</v>
      </c>
      <c r="L38" s="120">
        <f>F38+J38</f>
        <v>0.95000000000000007</v>
      </c>
      <c r="M38" s="121"/>
    </row>
    <row r="39" spans="1:13" ht="14.45" customHeight="1">
      <c r="A39" s="138" t="s">
        <v>26</v>
      </c>
      <c r="B39" s="139"/>
      <c r="C39" s="37">
        <v>7.0000000000000001E-3</v>
      </c>
      <c r="D39" s="7">
        <f>C39*L7</f>
        <v>7.0000000000000001E-3</v>
      </c>
      <c r="E39" s="8">
        <v>97</v>
      </c>
      <c r="F39" s="8">
        <f t="shared" si="5"/>
        <v>0.67900000000000005</v>
      </c>
      <c r="G39" s="38">
        <v>7.0000000000000001E-3</v>
      </c>
      <c r="H39" s="25">
        <f>G39*M7</f>
        <v>7.0000000000000001E-3</v>
      </c>
      <c r="I39" s="23">
        <v>97</v>
      </c>
      <c r="J39" s="13">
        <f t="shared" si="0"/>
        <v>0.67900000000000005</v>
      </c>
      <c r="K39" s="18">
        <f t="shared" si="6"/>
        <v>1.4E-2</v>
      </c>
      <c r="L39" s="120">
        <f>F39+J39</f>
        <v>1.3580000000000001</v>
      </c>
      <c r="M39" s="121"/>
    </row>
    <row r="40" spans="1:13">
      <c r="A40" s="136"/>
      <c r="B40" s="137"/>
      <c r="C40" s="37"/>
      <c r="D40" s="7"/>
      <c r="E40" s="8"/>
      <c r="F40" s="8">
        <f>SUM(F38:F39)</f>
        <v>1.1540000000000001</v>
      </c>
      <c r="G40" s="38"/>
      <c r="H40" s="25"/>
      <c r="I40" s="23"/>
      <c r="J40" s="13">
        <f>SUM(J38:J39)</f>
        <v>1.1540000000000001</v>
      </c>
      <c r="K40" s="18"/>
      <c r="L40" s="42"/>
      <c r="M40" s="43"/>
    </row>
    <row r="41" spans="1:13" ht="14.45" customHeight="1">
      <c r="A41" s="122" t="s">
        <v>50</v>
      </c>
      <c r="B41" s="123"/>
      <c r="C41" s="7">
        <v>0.02</v>
      </c>
      <c r="D41" s="7">
        <f>C41*L7</f>
        <v>0.02</v>
      </c>
      <c r="E41" s="8">
        <v>74</v>
      </c>
      <c r="F41" s="8">
        <f t="shared" si="5"/>
        <v>1.48</v>
      </c>
      <c r="G41" s="39">
        <v>0.03</v>
      </c>
      <c r="H41" s="25">
        <f>G41*M7</f>
        <v>0.03</v>
      </c>
      <c r="I41" s="23">
        <v>74</v>
      </c>
      <c r="J41" s="13">
        <f t="shared" si="0"/>
        <v>2.2199999999999998</v>
      </c>
      <c r="K41" s="18">
        <f t="shared" si="6"/>
        <v>0.05</v>
      </c>
      <c r="L41" s="120">
        <f>F41+J41</f>
        <v>3.6999999999999997</v>
      </c>
      <c r="M41" s="121"/>
    </row>
    <row r="42" spans="1:13" ht="14.45" customHeight="1">
      <c r="A42" s="122"/>
      <c r="B42" s="123"/>
      <c r="C42" s="7"/>
      <c r="D42" s="7"/>
      <c r="E42" s="8"/>
      <c r="F42" s="8"/>
      <c r="G42" s="38"/>
      <c r="H42" s="25"/>
      <c r="I42" s="23"/>
      <c r="J42" s="13"/>
      <c r="K42" s="18"/>
      <c r="L42" s="120"/>
      <c r="M42" s="121"/>
    </row>
    <row r="43" spans="1:13" ht="14.45" customHeight="1">
      <c r="A43" s="122" t="s">
        <v>38</v>
      </c>
      <c r="B43" s="123"/>
      <c r="C43" s="7">
        <v>0.04</v>
      </c>
      <c r="D43" s="7">
        <f>C43*L7</f>
        <v>0.04</v>
      </c>
      <c r="E43" s="8">
        <v>68</v>
      </c>
      <c r="F43" s="8">
        <f t="shared" si="5"/>
        <v>2.72</v>
      </c>
      <c r="G43" s="38">
        <v>0.04</v>
      </c>
      <c r="H43" s="25">
        <f>G43*M7</f>
        <v>0.04</v>
      </c>
      <c r="I43" s="23">
        <v>68</v>
      </c>
      <c r="J43" s="13">
        <f t="shared" si="0"/>
        <v>2.72</v>
      </c>
      <c r="K43" s="18">
        <f t="shared" si="6"/>
        <v>0.08</v>
      </c>
      <c r="L43" s="120">
        <f t="shared" ref="L43:L45" si="7">F43+J43</f>
        <v>5.44</v>
      </c>
      <c r="M43" s="121"/>
    </row>
    <row r="44" spans="1:13" ht="14.45" customHeight="1">
      <c r="A44" s="122"/>
      <c r="B44" s="123"/>
      <c r="C44" s="7"/>
      <c r="D44" s="7"/>
      <c r="E44" s="8"/>
      <c r="F44" s="8"/>
      <c r="G44" s="38"/>
      <c r="H44" s="12"/>
      <c r="I44" s="23"/>
      <c r="J44" s="13"/>
      <c r="K44" s="18"/>
      <c r="L44" s="120"/>
      <c r="M44" s="121"/>
    </row>
    <row r="45" spans="1:13" ht="14.45" customHeight="1">
      <c r="A45" s="122" t="s">
        <v>63</v>
      </c>
      <c r="B45" s="123"/>
      <c r="C45" s="34">
        <v>6.7799999999999999E-2</v>
      </c>
      <c r="D45" s="7">
        <f>C45*M7</f>
        <v>6.7799999999999999E-2</v>
      </c>
      <c r="E45" s="8">
        <v>280</v>
      </c>
      <c r="F45" s="8">
        <f t="shared" si="5"/>
        <v>18.983999999999998</v>
      </c>
      <c r="G45" s="40">
        <v>0.113</v>
      </c>
      <c r="H45" s="12">
        <f>G45*M7</f>
        <v>0.113</v>
      </c>
      <c r="I45" s="23">
        <v>280</v>
      </c>
      <c r="J45" s="13">
        <f>H45*I45</f>
        <v>31.64</v>
      </c>
      <c r="K45" s="18">
        <f t="shared" si="6"/>
        <v>0.18080000000000002</v>
      </c>
      <c r="L45" s="120">
        <f t="shared" si="7"/>
        <v>50.623999999999995</v>
      </c>
      <c r="M45" s="121"/>
    </row>
    <row r="46" spans="1:13" ht="14.45" customHeight="1">
      <c r="A46" s="122"/>
      <c r="B46" s="123"/>
      <c r="C46" s="7"/>
      <c r="D46" s="7"/>
      <c r="E46" s="8"/>
      <c r="F46" s="8"/>
      <c r="G46" s="29"/>
      <c r="H46" s="12"/>
      <c r="I46" s="22"/>
      <c r="J46" s="13"/>
      <c r="K46" s="18"/>
      <c r="L46" s="120"/>
      <c r="M46" s="121"/>
    </row>
    <row r="47" spans="1:13" ht="14.45" customHeight="1">
      <c r="A47" s="122" t="s">
        <v>28</v>
      </c>
      <c r="B47" s="123"/>
      <c r="C47" s="7">
        <v>0.04</v>
      </c>
      <c r="D47" s="20">
        <f>C47*L7</f>
        <v>0.04</v>
      </c>
      <c r="E47" s="21">
        <v>277</v>
      </c>
      <c r="F47" s="21">
        <f t="shared" ref="F47:F53" si="8">D47*E47</f>
        <v>11.08</v>
      </c>
      <c r="G47" s="29">
        <v>4.8000000000000001E-2</v>
      </c>
      <c r="H47" s="12">
        <f>G47*M7</f>
        <v>4.8000000000000001E-2</v>
      </c>
      <c r="I47" s="23">
        <v>277</v>
      </c>
      <c r="J47" s="13">
        <f t="shared" ref="J47:J53" si="9">H47*I47</f>
        <v>13.296000000000001</v>
      </c>
      <c r="K47" s="27">
        <f t="shared" ref="K47:K53" si="10">D47+H47</f>
        <v>8.7999999999999995E-2</v>
      </c>
      <c r="L47" s="124">
        <f t="shared" ref="L47:L52" si="11">F47+J47</f>
        <v>24.376000000000001</v>
      </c>
      <c r="M47" s="125"/>
    </row>
    <row r="48" spans="1:13" ht="14.45" customHeight="1">
      <c r="A48" s="122" t="s">
        <v>24</v>
      </c>
      <c r="B48" s="123"/>
      <c r="C48" s="20">
        <v>8.1600000000000006E-2</v>
      </c>
      <c r="D48" s="7">
        <f>C48*L7</f>
        <v>8.1600000000000006E-2</v>
      </c>
      <c r="E48" s="8">
        <v>55</v>
      </c>
      <c r="F48" s="8">
        <f t="shared" si="8"/>
        <v>4.4880000000000004</v>
      </c>
      <c r="G48" s="29">
        <v>9.375E-2</v>
      </c>
      <c r="H48" s="12">
        <f>G48*M7</f>
        <v>9.375E-2</v>
      </c>
      <c r="I48" s="23">
        <v>55</v>
      </c>
      <c r="J48" s="13">
        <f t="shared" si="9"/>
        <v>5.15625</v>
      </c>
      <c r="K48" s="18">
        <f t="shared" si="10"/>
        <v>0.17535000000000001</v>
      </c>
      <c r="L48" s="120">
        <f t="shared" si="11"/>
        <v>9.6442499999999995</v>
      </c>
      <c r="M48" s="121"/>
    </row>
    <row r="49" spans="1:13">
      <c r="A49" s="122" t="s">
        <v>64</v>
      </c>
      <c r="B49" s="123"/>
      <c r="C49" s="7">
        <v>0.01</v>
      </c>
      <c r="D49" s="20">
        <f>C49*L7</f>
        <v>0.01</v>
      </c>
      <c r="E49" s="21">
        <v>46</v>
      </c>
      <c r="F49" s="21">
        <f t="shared" si="8"/>
        <v>0.46</v>
      </c>
      <c r="G49" s="29">
        <v>1.2500000000000001E-2</v>
      </c>
      <c r="H49" s="12">
        <f>G49*M7</f>
        <v>1.2500000000000001E-2</v>
      </c>
      <c r="I49" s="23">
        <v>46</v>
      </c>
      <c r="J49" s="13">
        <f t="shared" si="9"/>
        <v>0.57500000000000007</v>
      </c>
      <c r="K49" s="27">
        <f t="shared" si="10"/>
        <v>2.2499999999999999E-2</v>
      </c>
      <c r="L49" s="124">
        <f t="shared" si="11"/>
        <v>1.0350000000000001</v>
      </c>
      <c r="M49" s="125"/>
    </row>
    <row r="50" spans="1:13" ht="14.45" customHeight="1">
      <c r="A50" s="122" t="s">
        <v>27</v>
      </c>
      <c r="B50" s="123"/>
      <c r="C50" s="20">
        <v>0.01</v>
      </c>
      <c r="D50" s="7">
        <f>C50*L7</f>
        <v>0.01</v>
      </c>
      <c r="E50" s="8">
        <v>60</v>
      </c>
      <c r="F50" s="8">
        <f t="shared" si="8"/>
        <v>0.6</v>
      </c>
      <c r="G50" s="29">
        <v>1.2500000000000001E-2</v>
      </c>
      <c r="H50" s="12">
        <f>G50*M7</f>
        <v>1.2500000000000001E-2</v>
      </c>
      <c r="I50" s="23">
        <v>60</v>
      </c>
      <c r="J50" s="13">
        <f t="shared" si="9"/>
        <v>0.75</v>
      </c>
      <c r="K50" s="18">
        <f t="shared" si="10"/>
        <v>2.2499999999999999E-2</v>
      </c>
      <c r="L50" s="120">
        <f t="shared" si="11"/>
        <v>1.35</v>
      </c>
      <c r="M50" s="121"/>
    </row>
    <row r="51" spans="1:13">
      <c r="A51" s="122" t="s">
        <v>48</v>
      </c>
      <c r="B51" s="123"/>
      <c r="C51" s="7">
        <v>1.4999999999999999E-2</v>
      </c>
      <c r="D51" s="20">
        <f>C51*L7</f>
        <v>1.4999999999999999E-2</v>
      </c>
      <c r="E51" s="21">
        <v>243</v>
      </c>
      <c r="F51" s="21">
        <f t="shared" si="8"/>
        <v>3.645</v>
      </c>
      <c r="G51" s="29">
        <v>1.8749999999999999E-2</v>
      </c>
      <c r="H51" s="12">
        <f>G51*M7</f>
        <v>1.8749999999999999E-2</v>
      </c>
      <c r="I51" s="23">
        <v>243</v>
      </c>
      <c r="J51" s="13">
        <f t="shared" si="9"/>
        <v>4.5562499999999995</v>
      </c>
      <c r="K51" s="27">
        <f t="shared" si="10"/>
        <v>3.3750000000000002E-2</v>
      </c>
      <c r="L51" s="124">
        <f t="shared" si="11"/>
        <v>8.2012499999999999</v>
      </c>
      <c r="M51" s="125"/>
    </row>
    <row r="52" spans="1:13" ht="14.45" customHeight="1">
      <c r="A52" s="122" t="s">
        <v>32</v>
      </c>
      <c r="B52" s="123"/>
      <c r="C52" s="20">
        <v>4.0000000000000001E-3</v>
      </c>
      <c r="D52" s="7">
        <f>C52*L7</f>
        <v>4.0000000000000001E-3</v>
      </c>
      <c r="E52" s="8">
        <v>104</v>
      </c>
      <c r="F52" s="8">
        <f t="shared" si="8"/>
        <v>0.41600000000000004</v>
      </c>
      <c r="G52" s="29">
        <v>5.0000000000000001E-3</v>
      </c>
      <c r="H52" s="12">
        <f>G52*M7</f>
        <v>5.0000000000000001E-3</v>
      </c>
      <c r="I52" s="23">
        <v>104</v>
      </c>
      <c r="J52" s="13">
        <f t="shared" si="9"/>
        <v>0.52</v>
      </c>
      <c r="K52" s="18">
        <f t="shared" si="10"/>
        <v>9.0000000000000011E-3</v>
      </c>
      <c r="L52" s="120">
        <f t="shared" si="11"/>
        <v>0.93600000000000005</v>
      </c>
      <c r="M52" s="121"/>
    </row>
    <row r="53" spans="1:13">
      <c r="A53" s="122" t="s">
        <v>21</v>
      </c>
      <c r="B53" s="123"/>
      <c r="C53" s="20">
        <v>0.01</v>
      </c>
      <c r="D53" s="7">
        <f>C53*L7</f>
        <v>0.01</v>
      </c>
      <c r="E53" s="8">
        <v>378</v>
      </c>
      <c r="F53" s="8">
        <f t="shared" si="8"/>
        <v>3.7800000000000002</v>
      </c>
      <c r="G53" s="29">
        <v>1.2500000000000001E-2</v>
      </c>
      <c r="H53" s="12">
        <f>G53*M7</f>
        <v>1.2500000000000001E-2</v>
      </c>
      <c r="I53" s="23">
        <v>378</v>
      </c>
      <c r="J53" s="13">
        <f t="shared" si="9"/>
        <v>4.7250000000000005</v>
      </c>
      <c r="K53" s="18">
        <f t="shared" si="10"/>
        <v>2.2499999999999999E-2</v>
      </c>
      <c r="L53" s="120">
        <f>F53+J53</f>
        <v>8.5050000000000008</v>
      </c>
      <c r="M53" s="121"/>
    </row>
    <row r="54" spans="1:13">
      <c r="A54" s="122" t="s">
        <v>65</v>
      </c>
      <c r="B54" s="123"/>
      <c r="C54" s="7">
        <v>4.0000000000000001E-3</v>
      </c>
      <c r="D54" s="7">
        <f>C54*L7</f>
        <v>4.0000000000000001E-3</v>
      </c>
      <c r="E54" s="8">
        <v>135</v>
      </c>
      <c r="F54" s="8">
        <f t="shared" ref="F54:F56" si="12">D54*E54</f>
        <v>0.54</v>
      </c>
      <c r="G54" s="26">
        <v>5.0000000000000001E-3</v>
      </c>
      <c r="H54" s="25">
        <f>G54*M7</f>
        <v>5.0000000000000001E-3</v>
      </c>
      <c r="I54" s="23">
        <v>135</v>
      </c>
      <c r="J54" s="13">
        <f t="shared" ref="J54:J56" si="13">H54*I54</f>
        <v>0.67500000000000004</v>
      </c>
      <c r="K54" s="18">
        <f t="shared" ref="K54:K56" si="14">D54+H54</f>
        <v>9.0000000000000011E-3</v>
      </c>
      <c r="L54" s="120">
        <f t="shared" ref="L54:L56" si="15">F54+J54</f>
        <v>1.2150000000000001</v>
      </c>
      <c r="M54" s="121"/>
    </row>
    <row r="55" spans="1:13" ht="14.45" customHeight="1">
      <c r="A55" s="122" t="s">
        <v>66</v>
      </c>
      <c r="B55" s="123"/>
      <c r="C55" s="34">
        <v>4.0000000000000002E-4</v>
      </c>
      <c r="D55" s="7">
        <f>C55*L7</f>
        <v>4.0000000000000002E-4</v>
      </c>
      <c r="E55" s="8">
        <v>588</v>
      </c>
      <c r="F55" s="8">
        <f t="shared" si="12"/>
        <v>0.23520000000000002</v>
      </c>
      <c r="G55" s="41">
        <v>5.0000000000000001E-4</v>
      </c>
      <c r="H55" s="25">
        <f>G55*M7</f>
        <v>5.0000000000000001E-4</v>
      </c>
      <c r="I55" s="23">
        <v>588</v>
      </c>
      <c r="J55" s="13">
        <f t="shared" si="13"/>
        <v>0.29399999999999998</v>
      </c>
      <c r="K55" s="18">
        <f t="shared" si="14"/>
        <v>8.9999999999999998E-4</v>
      </c>
      <c r="L55" s="120">
        <f t="shared" si="15"/>
        <v>0.5292</v>
      </c>
      <c r="M55" s="121"/>
    </row>
    <row r="56" spans="1:13" ht="14.45" customHeight="1">
      <c r="A56" s="122" t="s">
        <v>29</v>
      </c>
      <c r="B56" s="123"/>
      <c r="C56" s="34">
        <v>2.9999999999999997E-4</v>
      </c>
      <c r="D56" s="7">
        <f>C56*L7</f>
        <v>2.9999999999999997E-4</v>
      </c>
      <c r="E56" s="8">
        <v>20</v>
      </c>
      <c r="F56" s="8">
        <f t="shared" si="12"/>
        <v>5.9999999999999993E-3</v>
      </c>
      <c r="G56" s="41">
        <v>3.6999999999999999E-4</v>
      </c>
      <c r="H56" s="25">
        <f>G56*M7</f>
        <v>3.6999999999999999E-4</v>
      </c>
      <c r="I56" s="23">
        <v>20</v>
      </c>
      <c r="J56" s="13">
        <f t="shared" si="13"/>
        <v>7.4000000000000003E-3</v>
      </c>
      <c r="K56" s="18">
        <f t="shared" si="14"/>
        <v>6.7000000000000002E-4</v>
      </c>
      <c r="L56" s="120">
        <f t="shared" si="15"/>
        <v>1.3399999999999999E-2</v>
      </c>
      <c r="M56" s="121"/>
    </row>
    <row r="57" spans="1:13">
      <c r="A57" s="118"/>
      <c r="B57" s="119"/>
      <c r="C57" s="7"/>
      <c r="D57" s="7"/>
      <c r="E57" s="8"/>
      <c r="F57" s="8">
        <f>SUM(F47:F56)</f>
        <v>25.250200000000003</v>
      </c>
      <c r="G57" s="26"/>
      <c r="H57" s="25"/>
      <c r="I57" s="23"/>
      <c r="J57" s="13">
        <f>SUM(J47:J56)</f>
        <v>30.5549</v>
      </c>
      <c r="K57" s="18"/>
      <c r="L57" s="42"/>
      <c r="M57" s="43"/>
    </row>
    <row r="58" spans="1:13">
      <c r="A58" s="118" t="s">
        <v>35</v>
      </c>
      <c r="B58" s="119"/>
      <c r="C58" s="7">
        <v>5.0999999999999997E-2</v>
      </c>
      <c r="D58" s="7">
        <f>C58*L7</f>
        <v>5.0999999999999997E-2</v>
      </c>
      <c r="E58" s="8">
        <v>69</v>
      </c>
      <c r="F58" s="8">
        <f t="shared" ref="F58:F71" si="16">D58*E58</f>
        <v>3.5189999999999997</v>
      </c>
      <c r="G58" s="28">
        <v>6.1199999999999997E-2</v>
      </c>
      <c r="H58" s="25">
        <f>G58*M7</f>
        <v>6.1199999999999997E-2</v>
      </c>
      <c r="I58" s="23">
        <v>69</v>
      </c>
      <c r="J58" s="13">
        <f t="shared" ref="J58:J71" si="17">H58*I58</f>
        <v>4.2227999999999994</v>
      </c>
      <c r="K58" s="18">
        <f t="shared" ref="K58:K71" si="18">D58+H58</f>
        <v>0.11219999999999999</v>
      </c>
      <c r="L58" s="120">
        <f t="shared" ref="L58:L71" si="19">F58+J58</f>
        <v>7.7417999999999996</v>
      </c>
      <c r="M58" s="121"/>
    </row>
    <row r="59" spans="1:13">
      <c r="A59" s="118" t="s">
        <v>19</v>
      </c>
      <c r="B59" s="119"/>
      <c r="C59" s="7">
        <v>6.7999999999999996E-3</v>
      </c>
      <c r="D59" s="7">
        <f>C59*L7</f>
        <v>6.7999999999999996E-3</v>
      </c>
      <c r="E59" s="8">
        <v>916</v>
      </c>
      <c r="F59" s="8">
        <f t="shared" si="16"/>
        <v>6.2287999999999997</v>
      </c>
      <c r="G59" s="28">
        <v>8.1600000000000006E-3</v>
      </c>
      <c r="H59" s="25">
        <f>G59*M7</f>
        <v>8.1600000000000006E-3</v>
      </c>
      <c r="I59" s="23">
        <v>916</v>
      </c>
      <c r="J59" s="13">
        <f t="shared" si="17"/>
        <v>7.4745600000000003</v>
      </c>
      <c r="K59" s="18">
        <f t="shared" si="18"/>
        <v>1.4960000000000001E-2</v>
      </c>
      <c r="L59" s="120">
        <f t="shared" si="19"/>
        <v>13.70336</v>
      </c>
      <c r="M59" s="121"/>
    </row>
    <row r="60" spans="1:13">
      <c r="A60" s="122" t="s">
        <v>29</v>
      </c>
      <c r="B60" s="123"/>
      <c r="C60" s="34">
        <v>5.0000000000000001E-4</v>
      </c>
      <c r="D60" s="7">
        <f>C60*L7</f>
        <v>5.0000000000000001E-4</v>
      </c>
      <c r="E60" s="8">
        <v>20</v>
      </c>
      <c r="F60" s="8">
        <f t="shared" si="16"/>
        <v>0.01</v>
      </c>
      <c r="G60" s="55">
        <v>5.9999999999999995E-4</v>
      </c>
      <c r="H60" s="25">
        <f>G60*M7</f>
        <v>5.9999999999999995E-4</v>
      </c>
      <c r="I60" s="23">
        <v>20</v>
      </c>
      <c r="J60" s="13">
        <f t="shared" si="17"/>
        <v>1.1999999999999999E-2</v>
      </c>
      <c r="K60" s="18">
        <f t="shared" si="18"/>
        <v>1.0999999999999998E-3</v>
      </c>
      <c r="L60" s="120">
        <f t="shared" si="19"/>
        <v>2.1999999999999999E-2</v>
      </c>
      <c r="M60" s="121"/>
    </row>
    <row r="61" spans="1:13">
      <c r="A61" s="122"/>
      <c r="B61" s="123"/>
      <c r="C61" s="7"/>
      <c r="D61" s="7"/>
      <c r="E61" s="8"/>
      <c r="F61" s="8">
        <f>SUM(F58:F60)</f>
        <v>9.7577999999999996</v>
      </c>
      <c r="G61" s="29"/>
      <c r="H61" s="25"/>
      <c r="I61" s="23"/>
      <c r="J61" s="13">
        <f>SUM(J58:J60)</f>
        <v>11.70936</v>
      </c>
      <c r="K61" s="18"/>
      <c r="L61" s="120"/>
      <c r="M61" s="121"/>
    </row>
    <row r="62" spans="1:13">
      <c r="A62" s="122" t="s">
        <v>33</v>
      </c>
      <c r="B62" s="123"/>
      <c r="C62" s="7">
        <v>8.5180000000000006E-2</v>
      </c>
      <c r="D62" s="7">
        <f>C62*L7</f>
        <v>8.5180000000000006E-2</v>
      </c>
      <c r="E62" s="8">
        <v>580</v>
      </c>
      <c r="F62" s="8">
        <f t="shared" si="16"/>
        <v>49.404400000000003</v>
      </c>
      <c r="G62" s="29">
        <v>8.5180000000000006E-2</v>
      </c>
      <c r="H62" s="25">
        <f>G62*M7</f>
        <v>8.5180000000000006E-2</v>
      </c>
      <c r="I62" s="23">
        <v>580</v>
      </c>
      <c r="J62" s="13">
        <f t="shared" si="17"/>
        <v>49.404400000000003</v>
      </c>
      <c r="K62" s="18">
        <f t="shared" si="18"/>
        <v>0.17036000000000001</v>
      </c>
      <c r="L62" s="120">
        <f t="shared" si="19"/>
        <v>98.808800000000005</v>
      </c>
      <c r="M62" s="121"/>
    </row>
    <row r="63" spans="1:13">
      <c r="A63" s="122" t="s">
        <v>25</v>
      </c>
      <c r="B63" s="123"/>
      <c r="C63" s="7">
        <v>1.4E-2</v>
      </c>
      <c r="D63" s="7">
        <f>C63*L7</f>
        <v>1.4E-2</v>
      </c>
      <c r="E63" s="8">
        <v>66.98</v>
      </c>
      <c r="F63" s="8">
        <f t="shared" si="16"/>
        <v>0.93772000000000011</v>
      </c>
      <c r="G63" s="29">
        <v>1.4E-2</v>
      </c>
      <c r="H63" s="25">
        <f>G63*M7</f>
        <v>1.4E-2</v>
      </c>
      <c r="I63" s="23">
        <v>66.98</v>
      </c>
      <c r="J63" s="13">
        <f t="shared" si="17"/>
        <v>0.93772000000000011</v>
      </c>
      <c r="K63" s="18">
        <f t="shared" si="18"/>
        <v>2.8000000000000001E-2</v>
      </c>
      <c r="L63" s="120">
        <f t="shared" si="19"/>
        <v>1.8754400000000002</v>
      </c>
      <c r="M63" s="121"/>
    </row>
    <row r="64" spans="1:13">
      <c r="A64" s="122" t="s">
        <v>64</v>
      </c>
      <c r="B64" s="123"/>
      <c r="C64" s="7">
        <v>1.2500000000000001E-2</v>
      </c>
      <c r="D64" s="7">
        <f>C64*L7</f>
        <v>1.2500000000000001E-2</v>
      </c>
      <c r="E64" s="8">
        <v>46</v>
      </c>
      <c r="F64" s="8">
        <f t="shared" si="16"/>
        <v>0.57500000000000007</v>
      </c>
      <c r="G64" s="29">
        <v>1.2500000000000001E-2</v>
      </c>
      <c r="H64" s="25">
        <f>G64*M7</f>
        <v>1.2500000000000001E-2</v>
      </c>
      <c r="I64" s="23">
        <v>46</v>
      </c>
      <c r="J64" s="13">
        <f t="shared" si="17"/>
        <v>0.57500000000000007</v>
      </c>
      <c r="K64" s="18">
        <f t="shared" si="18"/>
        <v>2.5000000000000001E-2</v>
      </c>
      <c r="L64" s="120">
        <f t="shared" ref="L64:L69" si="20">F64+J64</f>
        <v>1.1500000000000001</v>
      </c>
      <c r="M64" s="121"/>
    </row>
    <row r="65" spans="1:13">
      <c r="A65" s="122" t="s">
        <v>32</v>
      </c>
      <c r="B65" s="123"/>
      <c r="C65" s="7">
        <v>0.01</v>
      </c>
      <c r="D65" s="7">
        <f>C65*L7</f>
        <v>0.01</v>
      </c>
      <c r="E65" s="8">
        <v>104</v>
      </c>
      <c r="F65" s="8">
        <f t="shared" si="16"/>
        <v>1.04</v>
      </c>
      <c r="G65" s="29">
        <v>0.01</v>
      </c>
      <c r="H65" s="25">
        <f>G65*M7</f>
        <v>0.01</v>
      </c>
      <c r="I65" s="23">
        <v>104</v>
      </c>
      <c r="J65" s="13">
        <f t="shared" si="17"/>
        <v>1.04</v>
      </c>
      <c r="K65" s="18">
        <f t="shared" si="18"/>
        <v>0.02</v>
      </c>
      <c r="L65" s="120">
        <f t="shared" si="20"/>
        <v>2.08</v>
      </c>
      <c r="M65" s="121"/>
    </row>
    <row r="66" spans="1:13">
      <c r="A66" s="122" t="s">
        <v>65</v>
      </c>
      <c r="B66" s="123"/>
      <c r="C66" s="7">
        <v>4.0000000000000001E-3</v>
      </c>
      <c r="D66" s="7">
        <f>C66*L7</f>
        <v>4.0000000000000001E-3</v>
      </c>
      <c r="E66" s="8">
        <v>135</v>
      </c>
      <c r="F66" s="8">
        <f t="shared" si="16"/>
        <v>0.54</v>
      </c>
      <c r="G66" s="29">
        <v>4.0000000000000001E-3</v>
      </c>
      <c r="H66" s="25">
        <f>G66*M7</f>
        <v>4.0000000000000001E-3</v>
      </c>
      <c r="I66" s="23">
        <v>135</v>
      </c>
      <c r="J66" s="13">
        <f t="shared" si="17"/>
        <v>0.54</v>
      </c>
      <c r="K66" s="18">
        <f t="shared" si="18"/>
        <v>8.0000000000000002E-3</v>
      </c>
      <c r="L66" s="120">
        <f t="shared" si="20"/>
        <v>1.08</v>
      </c>
      <c r="M66" s="121"/>
    </row>
    <row r="67" spans="1:13">
      <c r="A67" s="122" t="s">
        <v>29</v>
      </c>
      <c r="B67" s="123"/>
      <c r="C67" s="34">
        <v>5.0000000000000001E-4</v>
      </c>
      <c r="D67" s="7">
        <f>C67*L7</f>
        <v>5.0000000000000001E-4</v>
      </c>
      <c r="E67" s="8">
        <v>20</v>
      </c>
      <c r="F67" s="8">
        <f t="shared" si="16"/>
        <v>0.01</v>
      </c>
      <c r="G67" s="55">
        <v>5.0000000000000001E-4</v>
      </c>
      <c r="H67" s="25">
        <f>G67*M7</f>
        <v>5.0000000000000001E-4</v>
      </c>
      <c r="I67" s="23">
        <v>20</v>
      </c>
      <c r="J67" s="13">
        <f t="shared" si="17"/>
        <v>0.01</v>
      </c>
      <c r="K67" s="18">
        <f t="shared" si="18"/>
        <v>1E-3</v>
      </c>
      <c r="L67" s="120">
        <f t="shared" si="20"/>
        <v>0.02</v>
      </c>
      <c r="M67" s="121"/>
    </row>
    <row r="68" spans="1:13" s="60" customFormat="1">
      <c r="A68" s="122"/>
      <c r="B68" s="123"/>
      <c r="C68" s="34"/>
      <c r="D68" s="7"/>
      <c r="E68" s="8"/>
      <c r="F68" s="8">
        <f>SUM(F62:F67)</f>
        <v>52.50712</v>
      </c>
      <c r="G68" s="55"/>
      <c r="H68" s="25"/>
      <c r="I68" s="23"/>
      <c r="J68" s="13">
        <f>SUM(J62:J67)</f>
        <v>52.50712</v>
      </c>
      <c r="K68" s="18"/>
      <c r="L68" s="63"/>
      <c r="M68" s="64"/>
    </row>
    <row r="69" spans="1:13">
      <c r="A69" s="122" t="s">
        <v>22</v>
      </c>
      <c r="B69" s="123"/>
      <c r="C69" s="7">
        <v>1E-3</v>
      </c>
      <c r="D69" s="7">
        <f>C69*L7</f>
        <v>1E-3</v>
      </c>
      <c r="E69" s="8">
        <v>35</v>
      </c>
      <c r="F69" s="8">
        <f t="shared" si="16"/>
        <v>3.5000000000000003E-2</v>
      </c>
      <c r="G69" s="29">
        <v>1E-3</v>
      </c>
      <c r="H69" s="25">
        <f>G69*M7</f>
        <v>1E-3</v>
      </c>
      <c r="I69" s="23">
        <v>35</v>
      </c>
      <c r="J69" s="13">
        <f t="shared" si="17"/>
        <v>3.5000000000000003E-2</v>
      </c>
      <c r="K69" s="18">
        <f t="shared" si="18"/>
        <v>2E-3</v>
      </c>
      <c r="L69" s="120">
        <f t="shared" si="20"/>
        <v>7.0000000000000007E-2</v>
      </c>
      <c r="M69" s="121"/>
    </row>
    <row r="70" spans="1:13">
      <c r="A70" s="122" t="s">
        <v>64</v>
      </c>
      <c r="B70" s="123"/>
      <c r="C70" s="34">
        <v>1.58E-3</v>
      </c>
      <c r="D70" s="7">
        <f>C70*L7</f>
        <v>1.58E-3</v>
      </c>
      <c r="E70" s="8">
        <v>46</v>
      </c>
      <c r="F70" s="8">
        <f t="shared" si="16"/>
        <v>7.2679999999999995E-2</v>
      </c>
      <c r="G70" s="55">
        <v>1.58E-3</v>
      </c>
      <c r="H70" s="25">
        <f>G70*M7</f>
        <v>1.58E-3</v>
      </c>
      <c r="I70" s="23">
        <v>46</v>
      </c>
      <c r="J70" s="13">
        <f t="shared" si="17"/>
        <v>7.2679999999999995E-2</v>
      </c>
      <c r="K70" s="18">
        <f t="shared" si="18"/>
        <v>3.16E-3</v>
      </c>
      <c r="L70" s="120">
        <f t="shared" si="19"/>
        <v>0.14535999999999999</v>
      </c>
      <c r="M70" s="121"/>
    </row>
    <row r="71" spans="1:13">
      <c r="A71" s="118" t="s">
        <v>19</v>
      </c>
      <c r="B71" s="119"/>
      <c r="C71" s="7">
        <v>1E-3</v>
      </c>
      <c r="D71" s="7">
        <f>C71*L7</f>
        <v>1E-3</v>
      </c>
      <c r="E71" s="8">
        <v>916</v>
      </c>
      <c r="F71" s="8">
        <f t="shared" si="16"/>
        <v>0.91600000000000004</v>
      </c>
      <c r="G71" s="28">
        <v>1E-3</v>
      </c>
      <c r="H71" s="25">
        <f>G71*M7</f>
        <v>1E-3</v>
      </c>
      <c r="I71" s="23">
        <v>916</v>
      </c>
      <c r="J71" s="13">
        <f t="shared" si="17"/>
        <v>0.91600000000000004</v>
      </c>
      <c r="K71" s="18">
        <f t="shared" si="18"/>
        <v>2E-3</v>
      </c>
      <c r="L71" s="120">
        <f t="shared" si="19"/>
        <v>1.8320000000000001</v>
      </c>
      <c r="M71" s="121"/>
    </row>
    <row r="72" spans="1:13">
      <c r="A72" s="118" t="s">
        <v>66</v>
      </c>
      <c r="B72" s="119"/>
      <c r="C72" s="34">
        <v>1E-4</v>
      </c>
      <c r="D72" s="7">
        <f>C72*L7</f>
        <v>1E-4</v>
      </c>
      <c r="E72" s="8">
        <v>588</v>
      </c>
      <c r="F72" s="8">
        <f>D72*E72</f>
        <v>5.8800000000000005E-2</v>
      </c>
      <c r="G72" s="84">
        <v>1E-4</v>
      </c>
      <c r="H72" s="25">
        <f>G72*M7</f>
        <v>1E-4</v>
      </c>
      <c r="I72" s="23">
        <v>588</v>
      </c>
      <c r="J72" s="13">
        <f>H72*I72</f>
        <v>5.8800000000000005E-2</v>
      </c>
      <c r="K72" s="18">
        <f>D72+H72</f>
        <v>2.0000000000000001E-4</v>
      </c>
      <c r="L72" s="120">
        <f>F72+J72</f>
        <v>0.11760000000000001</v>
      </c>
      <c r="M72" s="126"/>
    </row>
    <row r="73" spans="1:13" ht="14.45" customHeight="1">
      <c r="A73" s="122"/>
      <c r="B73" s="123"/>
      <c r="C73" s="7"/>
      <c r="D73" s="7"/>
      <c r="E73" s="8"/>
      <c r="F73" s="8">
        <f>SUM(F69:F72)</f>
        <v>1.0824800000000001</v>
      </c>
      <c r="G73" s="19"/>
      <c r="H73" s="25"/>
      <c r="I73" s="23"/>
      <c r="J73" s="13">
        <f>SUM(J69:J72)</f>
        <v>1.0824800000000001</v>
      </c>
      <c r="K73" s="18"/>
      <c r="L73" s="42"/>
      <c r="M73" s="43"/>
    </row>
    <row r="74" spans="1:13">
      <c r="A74" s="122" t="s">
        <v>69</v>
      </c>
      <c r="B74" s="123"/>
      <c r="C74" s="7">
        <v>0.05</v>
      </c>
      <c r="D74" s="7">
        <f>C74*L7</f>
        <v>0.05</v>
      </c>
      <c r="E74" s="8">
        <v>311.86</v>
      </c>
      <c r="F74" s="8">
        <f t="shared" ref="F74" si="21">D74*E74</f>
        <v>15.593000000000002</v>
      </c>
      <c r="G74" s="29">
        <v>0.05</v>
      </c>
      <c r="H74" s="25">
        <f>G74*M7</f>
        <v>0.05</v>
      </c>
      <c r="I74" s="23">
        <v>311.86</v>
      </c>
      <c r="J74" s="13">
        <f t="shared" ref="J74" si="22">H74*I74</f>
        <v>15.593000000000002</v>
      </c>
      <c r="K74" s="18">
        <f t="shared" ref="K74" si="23">D74+H74</f>
        <v>0.1</v>
      </c>
      <c r="L74" s="120">
        <f t="shared" ref="L74" si="24">F74+J74</f>
        <v>31.186000000000003</v>
      </c>
      <c r="M74" s="121"/>
    </row>
    <row r="75" spans="1:13">
      <c r="A75" s="122"/>
      <c r="B75" s="123"/>
      <c r="C75" s="7"/>
      <c r="D75" s="7"/>
      <c r="E75" s="8"/>
      <c r="F75" s="8"/>
      <c r="G75" s="29"/>
      <c r="H75" s="25"/>
      <c r="I75" s="23"/>
      <c r="J75" s="13"/>
      <c r="K75" s="18"/>
      <c r="L75" s="42"/>
      <c r="M75" s="43"/>
    </row>
    <row r="76" spans="1:13">
      <c r="A76" s="118" t="s">
        <v>50</v>
      </c>
      <c r="B76" s="119"/>
      <c r="C76" s="7">
        <v>0.02</v>
      </c>
      <c r="D76" s="7">
        <f>C76*L7</f>
        <v>0.02</v>
      </c>
      <c r="E76" s="8">
        <v>74</v>
      </c>
      <c r="F76" s="8">
        <f>D76*E76</f>
        <v>1.48</v>
      </c>
      <c r="G76" s="19">
        <v>0.03</v>
      </c>
      <c r="H76" s="25">
        <f>G76*M7</f>
        <v>0.03</v>
      </c>
      <c r="I76" s="23">
        <v>74</v>
      </c>
      <c r="J76" s="13">
        <f>H76*I76</f>
        <v>2.2199999999999998</v>
      </c>
      <c r="K76" s="18">
        <f>D76+H76</f>
        <v>0.05</v>
      </c>
      <c r="L76" s="120">
        <f>F76+J76</f>
        <v>3.6999999999999997</v>
      </c>
      <c r="M76" s="126"/>
    </row>
    <row r="77" spans="1:13">
      <c r="A77" s="118"/>
      <c r="B77" s="119"/>
      <c r="C77" s="7"/>
      <c r="D77" s="7"/>
      <c r="E77" s="8"/>
      <c r="F77" s="8"/>
      <c r="G77" s="19"/>
      <c r="H77" s="25"/>
      <c r="I77" s="23"/>
      <c r="J77" s="13"/>
      <c r="K77" s="18"/>
      <c r="L77" s="120"/>
      <c r="M77" s="126"/>
    </row>
    <row r="78" spans="1:13">
      <c r="A78" s="118" t="s">
        <v>38</v>
      </c>
      <c r="B78" s="119"/>
      <c r="C78" s="7">
        <v>0.05</v>
      </c>
      <c r="D78" s="7">
        <f>C78*L7</f>
        <v>0.05</v>
      </c>
      <c r="E78" s="8">
        <v>68</v>
      </c>
      <c r="F78" s="8">
        <f>D78*E78</f>
        <v>3.4000000000000004</v>
      </c>
      <c r="G78" s="19">
        <v>0.06</v>
      </c>
      <c r="H78" s="25">
        <f>G78*M7</f>
        <v>0.06</v>
      </c>
      <c r="I78" s="23">
        <v>68</v>
      </c>
      <c r="J78" s="13">
        <f>H78*I78</f>
        <v>4.08</v>
      </c>
      <c r="K78" s="18">
        <f>D78+H78</f>
        <v>0.11</v>
      </c>
      <c r="L78" s="120">
        <f>F78+J78</f>
        <v>7.48</v>
      </c>
      <c r="M78" s="126"/>
    </row>
    <row r="79" spans="1:13" ht="14.45" customHeight="1">
      <c r="A79" s="118"/>
      <c r="B79" s="119"/>
      <c r="C79" s="7"/>
      <c r="D79" s="7"/>
      <c r="E79" s="8"/>
      <c r="F79" s="8"/>
      <c r="G79" s="12"/>
      <c r="H79" s="12"/>
      <c r="I79" s="23"/>
      <c r="J79" s="13"/>
      <c r="K79" s="18"/>
      <c r="L79" s="42"/>
      <c r="M79" s="49"/>
    </row>
    <row r="80" spans="1:13">
      <c r="A80" s="132" t="s">
        <v>3</v>
      </c>
      <c r="B80" s="133"/>
      <c r="C80" s="9"/>
      <c r="D80" s="10"/>
      <c r="E80" s="10"/>
      <c r="F80" s="10">
        <f>F33+F34+F36+F40+F41+F43+F45+F57+F61+F68+F73+F74+F76+F78</f>
        <v>188.82900000000001</v>
      </c>
      <c r="G80" s="14"/>
      <c r="H80" s="14"/>
      <c r="I80" s="15"/>
      <c r="J80" s="16">
        <f>J33+J34+J36+J40+J41+J43+J45+J57+J61+J68+J73+J74+J76+J78</f>
        <v>218.50905999999998</v>
      </c>
      <c r="K80" s="18">
        <f>D80+H80</f>
        <v>0</v>
      </c>
      <c r="L80" s="134">
        <f>SUM(L28:L79)</f>
        <v>407.33805999999987</v>
      </c>
      <c r="M80" s="135"/>
    </row>
    <row r="81" spans="1:13">
      <c r="A81" s="48"/>
      <c r="B81" s="48"/>
      <c r="C81" s="48"/>
      <c r="D81" s="48"/>
      <c r="E81" s="48"/>
      <c r="F81" s="48"/>
      <c r="G81" s="47"/>
      <c r="H81" s="47"/>
      <c r="I81" s="47"/>
      <c r="J81" s="47"/>
      <c r="K81" s="47"/>
      <c r="L81" s="47"/>
      <c r="M81" s="47"/>
    </row>
    <row r="83" spans="1:13">
      <c r="E83" s="46" t="s">
        <v>67</v>
      </c>
      <c r="F83" s="33">
        <f>F33+F34+F36+F40+F41+F43</f>
        <v>60.7744</v>
      </c>
      <c r="J83" s="33">
        <f>J33+J34+J36+J40+J41+J43</f>
        <v>69.122199999999992</v>
      </c>
      <c r="M83" s="33">
        <f>F80+J80</f>
        <v>407.33805999999998</v>
      </c>
    </row>
    <row r="84" spans="1:13">
      <c r="E84" s="46" t="s">
        <v>68</v>
      </c>
      <c r="F84" s="33">
        <f>F45+F57+F61+F68+F73+F74+F76+F78</f>
        <v>128.05460000000002</v>
      </c>
      <c r="J84" s="33">
        <f>J45+J57+J61+J68+J73+J74+J76+J78</f>
        <v>149.38686000000001</v>
      </c>
    </row>
    <row r="85" spans="1:13">
      <c r="F85" s="33">
        <f>SUM(F83:F84)</f>
        <v>188.82900000000001</v>
      </c>
      <c r="J85" s="33">
        <f>SUM(J83:J84)</f>
        <v>218.50906000000001</v>
      </c>
    </row>
    <row r="87" spans="1:13">
      <c r="F87" s="33"/>
      <c r="J87" s="33"/>
    </row>
  </sheetData>
  <mergeCells count="138">
    <mergeCell ref="B2:H2"/>
    <mergeCell ref="G4:I4"/>
    <mergeCell ref="A11:B11"/>
    <mergeCell ref="A12:B12"/>
    <mergeCell ref="A24:B24"/>
    <mergeCell ref="A15:B15"/>
    <mergeCell ref="A10:B10"/>
    <mergeCell ref="A13:B13"/>
    <mergeCell ref="A14:B14"/>
    <mergeCell ref="A19:B19"/>
    <mergeCell ref="A17:B17"/>
    <mergeCell ref="A16:B16"/>
    <mergeCell ref="B3:H3"/>
    <mergeCell ref="G5:I5"/>
    <mergeCell ref="A8:B9"/>
    <mergeCell ref="E8:G8"/>
    <mergeCell ref="I8:K8"/>
    <mergeCell ref="A18:B18"/>
    <mergeCell ref="E18:H18"/>
    <mergeCell ref="E19:H19"/>
    <mergeCell ref="E22:H22"/>
    <mergeCell ref="A22:B22"/>
    <mergeCell ref="A23:B23"/>
    <mergeCell ref="E23:H23"/>
    <mergeCell ref="E24:H24"/>
    <mergeCell ref="E25:H25"/>
    <mergeCell ref="L27:M27"/>
    <mergeCell ref="A34:B34"/>
    <mergeCell ref="L34:M34"/>
    <mergeCell ref="A31:B31"/>
    <mergeCell ref="A27:B27"/>
    <mergeCell ref="A29:B29"/>
    <mergeCell ref="L30:M30"/>
    <mergeCell ref="A32:B32"/>
    <mergeCell ref="L28:M28"/>
    <mergeCell ref="L32:M32"/>
    <mergeCell ref="L31:M31"/>
    <mergeCell ref="A25:B25"/>
    <mergeCell ref="A28:B28"/>
    <mergeCell ref="A30:B30"/>
    <mergeCell ref="L29:M29"/>
    <mergeCell ref="L41:M41"/>
    <mergeCell ref="A33:B33"/>
    <mergeCell ref="A35:B35"/>
    <mergeCell ref="A36:B36"/>
    <mergeCell ref="L36:M36"/>
    <mergeCell ref="A40:B40"/>
    <mergeCell ref="L42:M42"/>
    <mergeCell ref="L37:M37"/>
    <mergeCell ref="A37:B37"/>
    <mergeCell ref="L38:M38"/>
    <mergeCell ref="A39:B39"/>
    <mergeCell ref="A41:B41"/>
    <mergeCell ref="A38:B38"/>
    <mergeCell ref="A42:B42"/>
    <mergeCell ref="A48:B48"/>
    <mergeCell ref="A49:B49"/>
    <mergeCell ref="L43:M43"/>
    <mergeCell ref="L46:M46"/>
    <mergeCell ref="A43:B43"/>
    <mergeCell ref="A45:B45"/>
    <mergeCell ref="A44:B44"/>
    <mergeCell ref="A74:B74"/>
    <mergeCell ref="A55:B55"/>
    <mergeCell ref="A52:B52"/>
    <mergeCell ref="A50:B50"/>
    <mergeCell ref="A53:B53"/>
    <mergeCell ref="L50:M50"/>
    <mergeCell ref="L52:M52"/>
    <mergeCell ref="L45:M45"/>
    <mergeCell ref="A46:B46"/>
    <mergeCell ref="A47:B47"/>
    <mergeCell ref="A57:B57"/>
    <mergeCell ref="A58:B58"/>
    <mergeCell ref="L58:M58"/>
    <mergeCell ref="A56:B56"/>
    <mergeCell ref="A51:B51"/>
    <mergeCell ref="A54:B54"/>
    <mergeCell ref="L54:M54"/>
    <mergeCell ref="A80:B80"/>
    <mergeCell ref="A59:B59"/>
    <mergeCell ref="L59:M59"/>
    <mergeCell ref="A60:B60"/>
    <mergeCell ref="L60:M60"/>
    <mergeCell ref="L80:M80"/>
    <mergeCell ref="L71:M71"/>
    <mergeCell ref="A77:B77"/>
    <mergeCell ref="A72:B72"/>
    <mergeCell ref="L78:M78"/>
    <mergeCell ref="L76:M76"/>
    <mergeCell ref="L77:M77"/>
    <mergeCell ref="L8:M8"/>
    <mergeCell ref="E10:H10"/>
    <mergeCell ref="E11:H11"/>
    <mergeCell ref="E12:H12"/>
    <mergeCell ref="E13:H13"/>
    <mergeCell ref="E14:H14"/>
    <mergeCell ref="E15:H15"/>
    <mergeCell ref="E16:H16"/>
    <mergeCell ref="E17:H17"/>
    <mergeCell ref="L55:M55"/>
    <mergeCell ref="A73:B73"/>
    <mergeCell ref="A61:B61"/>
    <mergeCell ref="A62:B62"/>
    <mergeCell ref="A63:B63"/>
    <mergeCell ref="A70:B70"/>
    <mergeCell ref="A67:B67"/>
    <mergeCell ref="A69:B69"/>
    <mergeCell ref="A64:B64"/>
    <mergeCell ref="A65:B65"/>
    <mergeCell ref="A66:B66"/>
    <mergeCell ref="A71:B71"/>
    <mergeCell ref="A68:B68"/>
    <mergeCell ref="L72:M72"/>
    <mergeCell ref="A20:B20"/>
    <mergeCell ref="A21:B21"/>
    <mergeCell ref="A78:B78"/>
    <mergeCell ref="A79:B79"/>
    <mergeCell ref="L74:M74"/>
    <mergeCell ref="A75:B75"/>
    <mergeCell ref="A76:B76"/>
    <mergeCell ref="L47:M47"/>
    <mergeCell ref="L48:M48"/>
    <mergeCell ref="L49:M49"/>
    <mergeCell ref="L44:M44"/>
    <mergeCell ref="L39:M39"/>
    <mergeCell ref="L70:M70"/>
    <mergeCell ref="L51:M51"/>
    <mergeCell ref="L53:M53"/>
    <mergeCell ref="L56:M56"/>
    <mergeCell ref="L64:M64"/>
    <mergeCell ref="L65:M65"/>
    <mergeCell ref="L66:M66"/>
    <mergeCell ref="L67:M67"/>
    <mergeCell ref="L69:M69"/>
    <mergeCell ref="L61:M61"/>
    <mergeCell ref="L62:M62"/>
    <mergeCell ref="L63:M6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5"/>
  <sheetViews>
    <sheetView workbookViewId="0">
      <selection activeCell="N6" sqref="N6"/>
    </sheetView>
  </sheetViews>
  <sheetFormatPr defaultColWidth="8.85546875" defaultRowHeight="15"/>
  <cols>
    <col min="1" max="1" width="4" style="89" customWidth="1"/>
    <col min="2" max="2" width="30.85546875" style="89" customWidth="1"/>
    <col min="3" max="3" width="9.7109375" style="89" customWidth="1"/>
    <col min="4" max="4" width="10.28515625" style="89" customWidth="1"/>
    <col min="5" max="5" width="9.28515625" style="89" customWidth="1"/>
    <col min="6" max="6" width="8.28515625" style="89" customWidth="1"/>
    <col min="7" max="7" width="8" style="89" customWidth="1"/>
    <col min="8" max="8" width="7.28515625" style="89" customWidth="1"/>
    <col min="9" max="9" width="9.5703125" style="89" customWidth="1"/>
    <col min="10" max="10" width="7.7109375" style="89" customWidth="1"/>
    <col min="11" max="11" width="7.28515625" style="89" customWidth="1"/>
    <col min="12" max="12" width="7.7109375" style="89" customWidth="1"/>
    <col min="13" max="13" width="7.85546875" style="89" customWidth="1"/>
    <col min="14" max="16384" width="8.85546875" style="89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46" t="s">
        <v>0</v>
      </c>
      <c r="C2" s="146"/>
      <c r="D2" s="146"/>
      <c r="E2" s="146"/>
      <c r="F2" s="146"/>
      <c r="G2" s="146"/>
      <c r="H2" s="146"/>
      <c r="J2" s="115" t="s">
        <v>132</v>
      </c>
      <c r="K2" s="5"/>
      <c r="L2" s="5"/>
      <c r="M2" s="5"/>
    </row>
    <row r="3" spans="1:13">
      <c r="B3" s="153" t="s">
        <v>15</v>
      </c>
      <c r="C3" s="153"/>
      <c r="D3" s="153"/>
      <c r="E3" s="153"/>
      <c r="F3" s="153"/>
      <c r="G3" s="153"/>
      <c r="H3" s="153"/>
      <c r="J3" s="5"/>
      <c r="K3" s="5"/>
      <c r="L3" s="5"/>
      <c r="M3" s="5"/>
    </row>
    <row r="4" spans="1:13">
      <c r="G4" s="147" t="s">
        <v>1</v>
      </c>
      <c r="H4" s="147"/>
      <c r="I4" s="147"/>
      <c r="J4" s="5"/>
      <c r="K4" s="5"/>
      <c r="L4" s="5"/>
      <c r="M4" s="5"/>
    </row>
    <row r="5" spans="1:13">
      <c r="G5" s="154" t="s">
        <v>61</v>
      </c>
      <c r="H5" s="154"/>
      <c r="I5" s="154"/>
      <c r="L5" s="4"/>
      <c r="M5" s="4"/>
    </row>
    <row r="6" spans="1:13">
      <c r="G6" s="90"/>
      <c r="H6" s="90"/>
      <c r="I6" s="90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42" t="s">
        <v>2</v>
      </c>
      <c r="B8" s="155"/>
      <c r="C8" s="57" t="s">
        <v>13</v>
      </c>
      <c r="D8" s="56" t="s">
        <v>14</v>
      </c>
      <c r="E8" s="158"/>
      <c r="F8" s="158"/>
      <c r="G8" s="158"/>
      <c r="H8" s="91"/>
      <c r="I8" s="127"/>
      <c r="J8" s="127"/>
      <c r="K8" s="127"/>
      <c r="L8" s="127"/>
      <c r="M8" s="127"/>
    </row>
    <row r="9" spans="1:13" ht="15.75" thickBot="1">
      <c r="A9" s="156"/>
      <c r="B9" s="157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49" t="s">
        <v>111</v>
      </c>
      <c r="B10" s="150"/>
      <c r="C10" s="50">
        <v>150</v>
      </c>
      <c r="D10" s="69">
        <v>200</v>
      </c>
      <c r="E10" s="128"/>
      <c r="F10" s="129"/>
      <c r="G10" s="129"/>
      <c r="H10" s="129"/>
      <c r="I10" s="66"/>
      <c r="J10" s="66"/>
      <c r="K10" s="31"/>
      <c r="L10" s="31"/>
      <c r="M10" s="31"/>
    </row>
    <row r="11" spans="1:13">
      <c r="A11" s="116" t="s">
        <v>112</v>
      </c>
      <c r="B11" s="148"/>
      <c r="C11" s="24">
        <v>20</v>
      </c>
      <c r="D11" s="70">
        <v>20</v>
      </c>
      <c r="E11" s="130"/>
      <c r="F11" s="131"/>
      <c r="G11" s="131"/>
      <c r="H11" s="131"/>
      <c r="I11" s="66"/>
      <c r="J11" s="66"/>
      <c r="K11" s="31"/>
      <c r="L11" s="31"/>
      <c r="M11" s="31"/>
    </row>
    <row r="12" spans="1:13">
      <c r="A12" s="116" t="s">
        <v>121</v>
      </c>
      <c r="B12" s="148"/>
      <c r="C12" s="24">
        <v>200</v>
      </c>
      <c r="D12" s="70">
        <v>200</v>
      </c>
      <c r="E12" s="130"/>
      <c r="F12" s="131"/>
      <c r="G12" s="131"/>
      <c r="H12" s="131"/>
      <c r="I12" s="66"/>
      <c r="J12" s="66"/>
      <c r="K12" s="31"/>
      <c r="L12" s="31"/>
      <c r="M12" s="31"/>
    </row>
    <row r="13" spans="1:13" ht="15.75" customHeight="1">
      <c r="A13" s="116" t="s">
        <v>87</v>
      </c>
      <c r="B13" s="117"/>
      <c r="C13" s="24">
        <v>100</v>
      </c>
      <c r="D13" s="71">
        <v>100</v>
      </c>
      <c r="E13" s="130"/>
      <c r="F13" s="131"/>
      <c r="G13" s="131"/>
      <c r="H13" s="131"/>
      <c r="I13" s="66"/>
      <c r="J13" s="66"/>
      <c r="K13" s="31"/>
      <c r="L13" s="31"/>
      <c r="M13" s="31"/>
    </row>
    <row r="14" spans="1:13" ht="15.75" customHeight="1">
      <c r="A14" s="151" t="s">
        <v>50</v>
      </c>
      <c r="B14" s="152"/>
      <c r="C14" s="32">
        <v>20</v>
      </c>
      <c r="D14" s="71">
        <v>30</v>
      </c>
      <c r="E14" s="130"/>
      <c r="F14" s="131"/>
      <c r="G14" s="131"/>
      <c r="H14" s="131"/>
      <c r="I14" s="66"/>
      <c r="J14" s="66"/>
      <c r="K14" s="31"/>
      <c r="L14" s="31"/>
      <c r="M14" s="31"/>
    </row>
    <row r="15" spans="1:13" ht="15.75" customHeight="1">
      <c r="A15" s="116" t="s">
        <v>38</v>
      </c>
      <c r="B15" s="117"/>
      <c r="C15" s="32">
        <v>40</v>
      </c>
      <c r="D15" s="71">
        <v>40</v>
      </c>
      <c r="E15" s="130"/>
      <c r="F15" s="131"/>
      <c r="G15" s="131"/>
      <c r="H15" s="131"/>
      <c r="I15" s="66"/>
      <c r="J15" s="66"/>
      <c r="K15" s="31"/>
      <c r="L15" s="31"/>
      <c r="M15" s="31"/>
    </row>
    <row r="16" spans="1:13" ht="14.45" customHeight="1">
      <c r="A16" s="116"/>
      <c r="B16" s="117"/>
      <c r="C16" s="24"/>
      <c r="D16" s="71"/>
      <c r="E16" s="130"/>
      <c r="F16" s="130"/>
      <c r="G16" s="130"/>
      <c r="H16" s="130"/>
      <c r="I16" s="66"/>
      <c r="J16" s="66"/>
      <c r="K16" s="31"/>
      <c r="L16" s="31"/>
      <c r="M16" s="31"/>
    </row>
    <row r="17" spans="1:13" ht="14.45" customHeight="1">
      <c r="A17" s="116" t="s">
        <v>71</v>
      </c>
      <c r="B17" s="117"/>
      <c r="C17" s="24">
        <v>60</v>
      </c>
      <c r="D17" s="71">
        <v>100</v>
      </c>
      <c r="E17" s="130"/>
      <c r="F17" s="130"/>
      <c r="G17" s="130"/>
      <c r="H17" s="130"/>
      <c r="I17" s="66"/>
      <c r="J17" s="66"/>
      <c r="K17" s="31"/>
      <c r="L17" s="31"/>
      <c r="M17" s="31"/>
    </row>
    <row r="18" spans="1:13" ht="30" customHeight="1">
      <c r="A18" s="116" t="s">
        <v>34</v>
      </c>
      <c r="B18" s="117"/>
      <c r="C18" s="24">
        <v>200</v>
      </c>
      <c r="D18" s="71">
        <v>250</v>
      </c>
      <c r="E18" s="130"/>
      <c r="F18" s="131"/>
      <c r="G18" s="131"/>
      <c r="H18" s="131"/>
      <c r="I18" s="66"/>
      <c r="J18" s="66"/>
      <c r="K18" s="31"/>
      <c r="L18" s="31"/>
      <c r="M18" s="31"/>
    </row>
    <row r="19" spans="1:13" ht="15" customHeight="1">
      <c r="A19" s="116" t="s">
        <v>113</v>
      </c>
      <c r="B19" s="117"/>
      <c r="C19" s="24">
        <v>150</v>
      </c>
      <c r="D19" s="71">
        <v>180</v>
      </c>
      <c r="E19" s="130"/>
      <c r="F19" s="131"/>
      <c r="G19" s="131"/>
      <c r="H19" s="131"/>
      <c r="I19" s="66"/>
      <c r="J19" s="66"/>
      <c r="K19" s="31"/>
      <c r="L19" s="31"/>
      <c r="M19" s="31"/>
    </row>
    <row r="20" spans="1:13" ht="15" customHeight="1">
      <c r="A20" s="116" t="s">
        <v>130</v>
      </c>
      <c r="B20" s="117"/>
      <c r="C20" s="24">
        <v>100</v>
      </c>
      <c r="D20" s="71">
        <v>100</v>
      </c>
      <c r="E20" s="92"/>
      <c r="F20" s="93"/>
      <c r="G20" s="93"/>
      <c r="H20" s="93"/>
      <c r="I20" s="66"/>
      <c r="J20" s="66"/>
      <c r="K20" s="31"/>
      <c r="L20" s="31"/>
      <c r="M20" s="31"/>
    </row>
    <row r="21" spans="1:13" ht="15" customHeight="1">
      <c r="A21" s="116" t="s">
        <v>74</v>
      </c>
      <c r="B21" s="117"/>
      <c r="C21" s="24">
        <v>200</v>
      </c>
      <c r="D21" s="71">
        <v>200</v>
      </c>
      <c r="E21" s="92"/>
      <c r="F21" s="93"/>
      <c r="G21" s="93"/>
      <c r="H21" s="93"/>
      <c r="I21" s="66"/>
      <c r="J21" s="66"/>
      <c r="K21" s="31"/>
      <c r="L21" s="31"/>
      <c r="M21" s="31"/>
    </row>
    <row r="22" spans="1:13">
      <c r="A22" s="116" t="s">
        <v>38</v>
      </c>
      <c r="B22" s="117"/>
      <c r="C22" s="24">
        <v>50</v>
      </c>
      <c r="D22" s="71">
        <v>60</v>
      </c>
      <c r="E22" s="130"/>
      <c r="F22" s="131"/>
      <c r="G22" s="131"/>
      <c r="H22" s="131"/>
      <c r="I22" s="66"/>
      <c r="J22" s="66"/>
      <c r="K22" s="31"/>
      <c r="L22" s="31"/>
      <c r="M22" s="31"/>
    </row>
    <row r="23" spans="1:13">
      <c r="A23" s="151" t="s">
        <v>50</v>
      </c>
      <c r="B23" s="152"/>
      <c r="C23" s="24">
        <v>20</v>
      </c>
      <c r="D23" s="72">
        <v>30</v>
      </c>
      <c r="E23" s="130"/>
      <c r="F23" s="131"/>
      <c r="G23" s="131"/>
      <c r="H23" s="131"/>
      <c r="I23" s="66"/>
      <c r="J23" s="66"/>
      <c r="K23" s="31"/>
      <c r="L23" s="31"/>
      <c r="M23" s="31"/>
    </row>
    <row r="24" spans="1:13" ht="14.45" customHeight="1" thickBot="1">
      <c r="A24" s="144"/>
      <c r="B24" s="145"/>
      <c r="C24" s="36"/>
      <c r="D24" s="35"/>
      <c r="E24" s="130"/>
      <c r="F24" s="131"/>
      <c r="G24" s="131"/>
      <c r="H24" s="131"/>
      <c r="I24" s="2"/>
      <c r="J24" s="2"/>
      <c r="K24" s="30"/>
      <c r="L24" s="30"/>
      <c r="M24" s="30"/>
    </row>
    <row r="25" spans="1:13" ht="14.45" customHeight="1" thickBo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90">
      <c r="A26" s="142" t="s">
        <v>8</v>
      </c>
      <c r="B26" s="143"/>
      <c r="C26" s="6" t="s">
        <v>20</v>
      </c>
      <c r="D26" s="6" t="s">
        <v>16</v>
      </c>
      <c r="E26" s="6" t="s">
        <v>6</v>
      </c>
      <c r="F26" s="6" t="s">
        <v>4</v>
      </c>
      <c r="G26" s="11" t="s">
        <v>17</v>
      </c>
      <c r="H26" s="11" t="s">
        <v>18</v>
      </c>
      <c r="I26" s="11" t="s">
        <v>6</v>
      </c>
      <c r="J26" s="11" t="s">
        <v>4</v>
      </c>
      <c r="K26" s="17" t="s">
        <v>5</v>
      </c>
      <c r="L26" s="140" t="s">
        <v>7</v>
      </c>
      <c r="M26" s="141"/>
    </row>
    <row r="27" spans="1:13" ht="14.45" customHeight="1">
      <c r="A27" s="122" t="s">
        <v>114</v>
      </c>
      <c r="B27" s="123"/>
      <c r="C27" s="7">
        <v>0.13950000000000001</v>
      </c>
      <c r="D27" s="7">
        <f>C27*L7</f>
        <v>0.13950000000000001</v>
      </c>
      <c r="E27" s="8">
        <v>371</v>
      </c>
      <c r="F27" s="8">
        <f t="shared" ref="F27:F35" si="0">D27*E27</f>
        <v>51.754500000000007</v>
      </c>
      <c r="G27" s="26">
        <v>0.186</v>
      </c>
      <c r="H27" s="25">
        <f>G27*M7</f>
        <v>0.186</v>
      </c>
      <c r="I27" s="23">
        <v>371</v>
      </c>
      <c r="J27" s="13">
        <f>H27*I27</f>
        <v>69.006</v>
      </c>
      <c r="K27" s="18">
        <f t="shared" ref="K27:K35" si="1">D27+H27</f>
        <v>0.32550000000000001</v>
      </c>
      <c r="L27" s="120">
        <f t="shared" ref="L27:L33" si="2">F27+J27</f>
        <v>120.76050000000001</v>
      </c>
      <c r="M27" s="121"/>
    </row>
    <row r="28" spans="1:13" ht="14.45" customHeight="1">
      <c r="A28" s="122" t="s">
        <v>41</v>
      </c>
      <c r="B28" s="123"/>
      <c r="C28" s="7">
        <v>9.7000000000000003E-3</v>
      </c>
      <c r="D28" s="7">
        <f>C28*L7</f>
        <v>9.7000000000000003E-3</v>
      </c>
      <c r="E28" s="8">
        <v>45</v>
      </c>
      <c r="F28" s="8">
        <f t="shared" si="0"/>
        <v>0.4365</v>
      </c>
      <c r="G28" s="26">
        <v>1.29E-2</v>
      </c>
      <c r="H28" s="25">
        <f>G28*M7</f>
        <v>1.29E-2</v>
      </c>
      <c r="I28" s="23">
        <v>45</v>
      </c>
      <c r="J28" s="13">
        <f>H28*I28</f>
        <v>0.58050000000000002</v>
      </c>
      <c r="K28" s="18">
        <f t="shared" si="1"/>
        <v>2.2600000000000002E-2</v>
      </c>
      <c r="L28" s="120">
        <f t="shared" si="2"/>
        <v>1.0169999999999999</v>
      </c>
      <c r="M28" s="121"/>
    </row>
    <row r="29" spans="1:13" ht="14.45" customHeight="1">
      <c r="A29" s="118" t="s">
        <v>26</v>
      </c>
      <c r="B29" s="119"/>
      <c r="C29" s="7">
        <v>8.9999999999999993E-3</v>
      </c>
      <c r="D29" s="7">
        <f>C29*L7</f>
        <v>8.9999999999999993E-3</v>
      </c>
      <c r="E29" s="8">
        <v>97</v>
      </c>
      <c r="F29" s="8">
        <f t="shared" si="0"/>
        <v>0.87299999999999989</v>
      </c>
      <c r="G29" s="26">
        <v>1.29E-2</v>
      </c>
      <c r="H29" s="25">
        <f>G29*M7</f>
        <v>1.29E-2</v>
      </c>
      <c r="I29" s="23">
        <v>97</v>
      </c>
      <c r="J29" s="13">
        <f t="shared" ref="J29:J47" si="3">H29*I29</f>
        <v>1.2513000000000001</v>
      </c>
      <c r="K29" s="18">
        <f t="shared" si="1"/>
        <v>2.1899999999999999E-2</v>
      </c>
      <c r="L29" s="120">
        <f t="shared" si="2"/>
        <v>2.1242999999999999</v>
      </c>
      <c r="M29" s="121"/>
    </row>
    <row r="30" spans="1:13" ht="14.45" customHeight="1">
      <c r="A30" s="118" t="s">
        <v>21</v>
      </c>
      <c r="B30" s="119"/>
      <c r="C30" s="7">
        <v>5.1999999999999998E-3</v>
      </c>
      <c r="D30" s="7">
        <f>C30*L7</f>
        <v>5.1999999999999998E-3</v>
      </c>
      <c r="E30" s="8">
        <v>378</v>
      </c>
      <c r="F30" s="8">
        <f t="shared" si="0"/>
        <v>1.9656</v>
      </c>
      <c r="G30" s="26">
        <v>6.8999999999999999E-3</v>
      </c>
      <c r="H30" s="25">
        <f>G30*M7</f>
        <v>6.8999999999999999E-3</v>
      </c>
      <c r="I30" s="23">
        <v>378</v>
      </c>
      <c r="J30" s="13">
        <f>H30*I30</f>
        <v>2.6082000000000001</v>
      </c>
      <c r="K30" s="18">
        <f t="shared" si="1"/>
        <v>1.21E-2</v>
      </c>
      <c r="L30" s="120">
        <f t="shared" si="2"/>
        <v>4.5738000000000003</v>
      </c>
      <c r="M30" s="121"/>
    </row>
    <row r="31" spans="1:13" ht="14.45" customHeight="1">
      <c r="A31" s="118" t="s">
        <v>30</v>
      </c>
      <c r="B31" s="119"/>
      <c r="C31" s="7">
        <v>5.1999999999999998E-3</v>
      </c>
      <c r="D31" s="7">
        <f>C31*L7</f>
        <v>5.1999999999999998E-3</v>
      </c>
      <c r="E31" s="8">
        <v>115</v>
      </c>
      <c r="F31" s="8">
        <f t="shared" si="0"/>
        <v>0.59799999999999998</v>
      </c>
      <c r="G31" s="26">
        <v>6.8999999999999999E-3</v>
      </c>
      <c r="H31" s="25">
        <f>G31*M7</f>
        <v>6.8999999999999999E-3</v>
      </c>
      <c r="I31" s="23">
        <v>115</v>
      </c>
      <c r="J31" s="13">
        <f>H31*I31</f>
        <v>0.79349999999999998</v>
      </c>
      <c r="K31" s="18">
        <f t="shared" si="1"/>
        <v>1.21E-2</v>
      </c>
      <c r="L31" s="120">
        <f t="shared" si="2"/>
        <v>1.3915</v>
      </c>
      <c r="M31" s="121"/>
    </row>
    <row r="32" spans="1:13" ht="14.45" customHeight="1">
      <c r="A32" s="118" t="s">
        <v>92</v>
      </c>
      <c r="B32" s="119"/>
      <c r="C32" s="7">
        <v>4.4000000000000003E-3</v>
      </c>
      <c r="D32" s="7">
        <f>C32*L7/55*1000</f>
        <v>0.08</v>
      </c>
      <c r="E32" s="8">
        <v>10.87</v>
      </c>
      <c r="F32" s="8">
        <f t="shared" si="0"/>
        <v>0.86959999999999993</v>
      </c>
      <c r="G32" s="26">
        <v>5.7999999999999996E-3</v>
      </c>
      <c r="H32" s="25">
        <f>G32*M7/55*1000</f>
        <v>0.10545454545454544</v>
      </c>
      <c r="I32" s="23">
        <v>10.87</v>
      </c>
      <c r="J32" s="13">
        <f>H32*I32</f>
        <v>1.1462909090909088</v>
      </c>
      <c r="K32" s="18">
        <f t="shared" si="1"/>
        <v>0.18545454545454543</v>
      </c>
      <c r="L32" s="120">
        <f t="shared" si="2"/>
        <v>2.015890909090909</v>
      </c>
      <c r="M32" s="121"/>
    </row>
    <row r="33" spans="1:13">
      <c r="A33" s="118" t="s">
        <v>19</v>
      </c>
      <c r="B33" s="119"/>
      <c r="C33" s="7">
        <v>5.1999999999999998E-3</v>
      </c>
      <c r="D33" s="7">
        <f>C33*L7</f>
        <v>5.1999999999999998E-3</v>
      </c>
      <c r="E33" s="8">
        <v>916</v>
      </c>
      <c r="F33" s="8">
        <f t="shared" si="0"/>
        <v>4.7631999999999994</v>
      </c>
      <c r="G33" s="26">
        <v>6.8999999999999999E-3</v>
      </c>
      <c r="H33" s="25">
        <f>G33*M7</f>
        <v>6.8999999999999999E-3</v>
      </c>
      <c r="I33" s="23">
        <v>916</v>
      </c>
      <c r="J33" s="13">
        <f t="shared" si="3"/>
        <v>6.3204000000000002</v>
      </c>
      <c r="K33" s="18">
        <f t="shared" si="1"/>
        <v>1.21E-2</v>
      </c>
      <c r="L33" s="120">
        <f t="shared" si="2"/>
        <v>11.083600000000001</v>
      </c>
      <c r="M33" s="121"/>
    </row>
    <row r="34" spans="1:13" ht="14.45" customHeight="1">
      <c r="A34" s="122" t="s">
        <v>29</v>
      </c>
      <c r="B34" s="123"/>
      <c r="C34" s="7">
        <v>4.0000000000000002E-4</v>
      </c>
      <c r="D34" s="7">
        <f>C34*L7</f>
        <v>4.0000000000000002E-4</v>
      </c>
      <c r="E34" s="8">
        <v>20</v>
      </c>
      <c r="F34" s="8">
        <f t="shared" si="0"/>
        <v>8.0000000000000002E-3</v>
      </c>
      <c r="G34" s="26">
        <v>5.0000000000000001E-4</v>
      </c>
      <c r="H34" s="25">
        <f>G34*L7</f>
        <v>5.0000000000000001E-4</v>
      </c>
      <c r="I34" s="23">
        <v>20</v>
      </c>
      <c r="J34" s="13">
        <f>H34*I34</f>
        <v>0.01</v>
      </c>
      <c r="K34" s="18">
        <f t="shared" si="1"/>
        <v>8.9999999999999998E-4</v>
      </c>
      <c r="L34" s="120">
        <f t="shared" ref="L34" si="4">F34+J34</f>
        <v>1.8000000000000002E-2</v>
      </c>
      <c r="M34" s="121"/>
    </row>
    <row r="35" spans="1:13" ht="14.45" hidden="1" customHeight="1">
      <c r="A35" s="162"/>
      <c r="B35" s="163"/>
      <c r="C35" s="7">
        <v>1E-4</v>
      </c>
      <c r="D35" s="7">
        <f>C35*L7</f>
        <v>1E-4</v>
      </c>
      <c r="E35" s="8"/>
      <c r="F35" s="8">
        <f t="shared" si="0"/>
        <v>0</v>
      </c>
      <c r="G35" s="26">
        <v>1E-4</v>
      </c>
      <c r="H35" s="25">
        <f>G35*M7</f>
        <v>1E-4</v>
      </c>
      <c r="I35" s="23"/>
      <c r="J35" s="13">
        <f>H35*I35</f>
        <v>0</v>
      </c>
      <c r="K35" s="18">
        <f t="shared" si="1"/>
        <v>2.0000000000000001E-4</v>
      </c>
      <c r="L35" s="120">
        <f t="shared" ref="L35" si="5">F35+J35</f>
        <v>0</v>
      </c>
      <c r="M35" s="121"/>
    </row>
    <row r="36" spans="1:13" ht="14.45" customHeight="1">
      <c r="A36" s="122"/>
      <c r="B36" s="123"/>
      <c r="C36" s="7"/>
      <c r="D36" s="7"/>
      <c r="E36" s="8"/>
      <c r="F36" s="8">
        <f>SUM(F27:F35)</f>
        <v>61.268400000000007</v>
      </c>
      <c r="G36" s="26"/>
      <c r="H36" s="25"/>
      <c r="I36" s="23"/>
      <c r="J36" s="13">
        <f>SUM(J27:J35)</f>
        <v>81.716190909090912</v>
      </c>
      <c r="K36" s="18"/>
      <c r="L36" s="94"/>
      <c r="M36" s="98"/>
    </row>
    <row r="37" spans="1:13" ht="14.45" customHeight="1">
      <c r="A37" s="122" t="s">
        <v>112</v>
      </c>
      <c r="B37" s="123"/>
      <c r="C37" s="7">
        <v>0.02</v>
      </c>
      <c r="D37" s="7">
        <f>C37*L7</f>
        <v>0.02</v>
      </c>
      <c r="E37" s="8">
        <v>358</v>
      </c>
      <c r="F37" s="8">
        <f>D37*E37</f>
        <v>7.16</v>
      </c>
      <c r="G37" s="19">
        <v>0.02</v>
      </c>
      <c r="H37" s="25">
        <f>G37*M7</f>
        <v>0.02</v>
      </c>
      <c r="I37" s="23">
        <v>358</v>
      </c>
      <c r="J37" s="13">
        <f t="shared" ref="J37" si="6">H37*I37</f>
        <v>7.16</v>
      </c>
      <c r="K37" s="18">
        <f t="shared" ref="K37:K39" si="7">D37+H37</f>
        <v>0.04</v>
      </c>
      <c r="L37" s="120">
        <f t="shared" ref="L37" si="8">F37+J37</f>
        <v>14.32</v>
      </c>
      <c r="M37" s="121"/>
    </row>
    <row r="38" spans="1:13" ht="14.45" customHeight="1">
      <c r="A38" s="122"/>
      <c r="B38" s="123"/>
      <c r="C38" s="7"/>
      <c r="D38" s="7"/>
      <c r="E38" s="8"/>
      <c r="F38" s="8"/>
      <c r="G38" s="19"/>
      <c r="H38" s="25"/>
      <c r="I38" s="23"/>
      <c r="J38" s="13"/>
      <c r="K38" s="18"/>
      <c r="L38" s="120"/>
      <c r="M38" s="121"/>
    </row>
    <row r="39" spans="1:13" ht="14.45" customHeight="1">
      <c r="A39" s="122" t="s">
        <v>93</v>
      </c>
      <c r="B39" s="123"/>
      <c r="C39" s="7">
        <v>0.1</v>
      </c>
      <c r="D39" s="7">
        <f>C39*L7</f>
        <v>0.1</v>
      </c>
      <c r="E39" s="8">
        <v>197</v>
      </c>
      <c r="F39" s="8">
        <f>D39*E39</f>
        <v>19.700000000000003</v>
      </c>
      <c r="G39" s="19">
        <v>0.1</v>
      </c>
      <c r="H39" s="25">
        <f>G39*M7</f>
        <v>0.1</v>
      </c>
      <c r="I39" s="23">
        <v>197</v>
      </c>
      <c r="J39" s="13">
        <f>H39*I39</f>
        <v>19.700000000000003</v>
      </c>
      <c r="K39" s="18">
        <f t="shared" si="7"/>
        <v>0.2</v>
      </c>
      <c r="L39" s="120">
        <f t="shared" ref="L39" si="9">F39+J39</f>
        <v>39.400000000000006</v>
      </c>
      <c r="M39" s="121"/>
    </row>
    <row r="40" spans="1:13" ht="14.45" customHeight="1">
      <c r="A40" s="122"/>
      <c r="B40" s="123"/>
      <c r="C40" s="7"/>
      <c r="D40" s="7"/>
      <c r="E40" s="8"/>
      <c r="F40" s="8"/>
      <c r="G40" s="29"/>
      <c r="H40" s="25"/>
      <c r="I40" s="23"/>
      <c r="J40" s="13"/>
      <c r="K40" s="18"/>
      <c r="L40" s="120"/>
      <c r="M40" s="121"/>
    </row>
    <row r="41" spans="1:13" ht="14.45" customHeight="1">
      <c r="A41" s="122" t="s">
        <v>42</v>
      </c>
      <c r="B41" s="123"/>
      <c r="C41" s="7">
        <v>1E-3</v>
      </c>
      <c r="D41" s="7">
        <f>C41*L7</f>
        <v>1E-3</v>
      </c>
      <c r="E41" s="8">
        <v>475</v>
      </c>
      <c r="F41" s="8">
        <f t="shared" ref="F41:F49" si="10">D41*E41</f>
        <v>0.47500000000000003</v>
      </c>
      <c r="G41" s="29">
        <v>1E-3</v>
      </c>
      <c r="H41" s="25">
        <f>G41*M7</f>
        <v>1E-3</v>
      </c>
      <c r="I41" s="23">
        <v>475</v>
      </c>
      <c r="J41" s="13">
        <f t="shared" si="3"/>
        <v>0.47500000000000003</v>
      </c>
      <c r="K41" s="18">
        <f t="shared" ref="K41:K49" si="11">D41+H41</f>
        <v>2E-3</v>
      </c>
      <c r="L41" s="120">
        <f>F41+J41</f>
        <v>0.95000000000000007</v>
      </c>
      <c r="M41" s="121"/>
    </row>
    <row r="42" spans="1:13" ht="14.45" customHeight="1">
      <c r="A42" s="122" t="s">
        <v>26</v>
      </c>
      <c r="B42" s="123"/>
      <c r="C42" s="34">
        <v>7.0000000000000001E-3</v>
      </c>
      <c r="D42" s="7">
        <f>C42*L7</f>
        <v>7.0000000000000001E-3</v>
      </c>
      <c r="E42" s="8">
        <v>97</v>
      </c>
      <c r="F42" s="8">
        <f t="shared" si="10"/>
        <v>0.67900000000000005</v>
      </c>
      <c r="G42" s="55">
        <v>7.0000000000000001E-3</v>
      </c>
      <c r="H42" s="25">
        <f>G42*M7</f>
        <v>7.0000000000000001E-3</v>
      </c>
      <c r="I42" s="23">
        <v>97</v>
      </c>
      <c r="J42" s="13">
        <f t="shared" si="3"/>
        <v>0.67900000000000005</v>
      </c>
      <c r="K42" s="18">
        <f t="shared" si="11"/>
        <v>1.4E-2</v>
      </c>
      <c r="L42" s="120">
        <f>F42+J42</f>
        <v>1.3580000000000001</v>
      </c>
      <c r="M42" s="121"/>
    </row>
    <row r="43" spans="1:13" ht="14.45" customHeight="1">
      <c r="A43" s="122" t="s">
        <v>122</v>
      </c>
      <c r="B43" s="123"/>
      <c r="C43" s="34">
        <v>7.4999999999999997E-3</v>
      </c>
      <c r="D43" s="7">
        <f>C43*L7</f>
        <v>7.4999999999999997E-3</v>
      </c>
      <c r="E43" s="8">
        <v>260</v>
      </c>
      <c r="F43" s="8">
        <f>D43*E43</f>
        <v>1.95</v>
      </c>
      <c r="G43" s="55">
        <v>7.4999999999999997E-3</v>
      </c>
      <c r="H43" s="25">
        <f>G43*M7</f>
        <v>7.4999999999999997E-3</v>
      </c>
      <c r="I43" s="23">
        <v>260</v>
      </c>
      <c r="J43" s="13">
        <f>H43*I43</f>
        <v>1.95</v>
      </c>
      <c r="K43" s="18">
        <f t="shared" si="11"/>
        <v>1.4999999999999999E-2</v>
      </c>
      <c r="L43" s="120">
        <f>F43+J43</f>
        <v>3.9</v>
      </c>
      <c r="M43" s="121"/>
    </row>
    <row r="44" spans="1:13">
      <c r="A44" s="136"/>
      <c r="B44" s="137"/>
      <c r="C44" s="37"/>
      <c r="D44" s="7"/>
      <c r="E44" s="8"/>
      <c r="F44" s="8">
        <f>SUM(F41:F43)</f>
        <v>3.1040000000000001</v>
      </c>
      <c r="G44" s="38"/>
      <c r="H44" s="25"/>
      <c r="I44" s="23"/>
      <c r="J44" s="13">
        <f>SUM(J41:J43)</f>
        <v>3.1040000000000001</v>
      </c>
      <c r="K44" s="18"/>
      <c r="L44" s="94"/>
      <c r="M44" s="98"/>
    </row>
    <row r="45" spans="1:13" ht="14.45" customHeight="1">
      <c r="A45" s="122" t="s">
        <v>50</v>
      </c>
      <c r="B45" s="123"/>
      <c r="C45" s="7">
        <v>0.02</v>
      </c>
      <c r="D45" s="7">
        <f>C45*L7</f>
        <v>0.02</v>
      </c>
      <c r="E45" s="8">
        <v>74</v>
      </c>
      <c r="F45" s="8">
        <f t="shared" si="10"/>
        <v>1.48</v>
      </c>
      <c r="G45" s="39">
        <v>0.03</v>
      </c>
      <c r="H45" s="25">
        <f>G45*M7</f>
        <v>0.03</v>
      </c>
      <c r="I45" s="23">
        <v>74</v>
      </c>
      <c r="J45" s="13">
        <f t="shared" si="3"/>
        <v>2.2199999999999998</v>
      </c>
      <c r="K45" s="18">
        <f t="shared" si="11"/>
        <v>0.05</v>
      </c>
      <c r="L45" s="120">
        <f>F45+J45</f>
        <v>3.6999999999999997</v>
      </c>
      <c r="M45" s="121"/>
    </row>
    <row r="46" spans="1:13" ht="14.45" customHeight="1">
      <c r="A46" s="122"/>
      <c r="B46" s="123"/>
      <c r="C46" s="7"/>
      <c r="D46" s="7"/>
      <c r="E46" s="8"/>
      <c r="F46" s="8"/>
      <c r="G46" s="38"/>
      <c r="H46" s="25"/>
      <c r="I46" s="23"/>
      <c r="J46" s="13"/>
      <c r="K46" s="18"/>
      <c r="L46" s="120"/>
      <c r="M46" s="121"/>
    </row>
    <row r="47" spans="1:13" ht="14.45" customHeight="1">
      <c r="A47" s="122" t="s">
        <v>38</v>
      </c>
      <c r="B47" s="123"/>
      <c r="C47" s="7">
        <v>0.04</v>
      </c>
      <c r="D47" s="7">
        <f>C47*L7</f>
        <v>0.04</v>
      </c>
      <c r="E47" s="8">
        <v>68</v>
      </c>
      <c r="F47" s="8">
        <f t="shared" si="10"/>
        <v>2.72</v>
      </c>
      <c r="G47" s="38">
        <v>0.04</v>
      </c>
      <c r="H47" s="25">
        <f>G47*M7</f>
        <v>0.04</v>
      </c>
      <c r="I47" s="23">
        <v>68</v>
      </c>
      <c r="J47" s="13">
        <f t="shared" si="3"/>
        <v>2.72</v>
      </c>
      <c r="K47" s="18">
        <f t="shared" si="11"/>
        <v>0.08</v>
      </c>
      <c r="L47" s="120">
        <f t="shared" ref="L47:L49" si="12">F47+J47</f>
        <v>5.44</v>
      </c>
      <c r="M47" s="121"/>
    </row>
    <row r="48" spans="1:13" ht="14.45" customHeight="1">
      <c r="A48" s="122"/>
      <c r="B48" s="123"/>
      <c r="C48" s="7"/>
      <c r="D48" s="7"/>
      <c r="E48" s="8"/>
      <c r="F48" s="8"/>
      <c r="G48" s="38"/>
      <c r="H48" s="12"/>
      <c r="I48" s="23"/>
      <c r="J48" s="13"/>
      <c r="K48" s="18"/>
      <c r="L48" s="120"/>
      <c r="M48" s="121"/>
    </row>
    <row r="49" spans="1:13" ht="14.45" customHeight="1">
      <c r="A49" s="122" t="s">
        <v>77</v>
      </c>
      <c r="B49" s="123"/>
      <c r="C49" s="34">
        <v>6.7799999999999999E-2</v>
      </c>
      <c r="D49" s="7">
        <f>C49*M7</f>
        <v>6.7799999999999999E-2</v>
      </c>
      <c r="E49" s="8">
        <v>250</v>
      </c>
      <c r="F49" s="8">
        <f t="shared" si="10"/>
        <v>16.95</v>
      </c>
      <c r="G49" s="40">
        <v>0.113</v>
      </c>
      <c r="H49" s="12">
        <f>G49*M7</f>
        <v>0.113</v>
      </c>
      <c r="I49" s="23">
        <v>250</v>
      </c>
      <c r="J49" s="13">
        <f>H49*I49</f>
        <v>28.25</v>
      </c>
      <c r="K49" s="18">
        <f t="shared" si="11"/>
        <v>0.18080000000000002</v>
      </c>
      <c r="L49" s="120">
        <f t="shared" si="12"/>
        <v>45.2</v>
      </c>
      <c r="M49" s="121"/>
    </row>
    <row r="50" spans="1:13" ht="14.45" customHeight="1">
      <c r="A50" s="122"/>
      <c r="B50" s="123"/>
      <c r="C50" s="7"/>
      <c r="D50" s="7"/>
      <c r="E50" s="8"/>
      <c r="F50" s="8"/>
      <c r="G50" s="29"/>
      <c r="H50" s="12"/>
      <c r="I50" s="22"/>
      <c r="J50" s="13"/>
      <c r="K50" s="18"/>
      <c r="L50" s="120"/>
      <c r="M50" s="121"/>
    </row>
    <row r="51" spans="1:13" ht="14.45" customHeight="1">
      <c r="A51" s="122" t="s">
        <v>28</v>
      </c>
      <c r="B51" s="123"/>
      <c r="C51" s="7">
        <v>0.04</v>
      </c>
      <c r="D51" s="20">
        <f>C51*L7</f>
        <v>0.04</v>
      </c>
      <c r="E51" s="21">
        <v>277</v>
      </c>
      <c r="F51" s="21">
        <f t="shared" ref="F51:F58" si="13">D51*E51</f>
        <v>11.08</v>
      </c>
      <c r="G51" s="29">
        <v>4.8000000000000001E-2</v>
      </c>
      <c r="H51" s="12">
        <f>G51*M7</f>
        <v>4.8000000000000001E-2</v>
      </c>
      <c r="I51" s="23">
        <v>277</v>
      </c>
      <c r="J51" s="13">
        <f t="shared" ref="J51:J58" si="14">H51*I51</f>
        <v>13.296000000000001</v>
      </c>
      <c r="K51" s="27">
        <f t="shared" ref="K51:K58" si="15">D51+H51</f>
        <v>8.7999999999999995E-2</v>
      </c>
      <c r="L51" s="124">
        <f t="shared" ref="L51:L58" si="16">F51+J51</f>
        <v>24.376000000000001</v>
      </c>
      <c r="M51" s="125"/>
    </row>
    <row r="52" spans="1:13" ht="14.45" customHeight="1">
      <c r="A52" s="122" t="s">
        <v>24</v>
      </c>
      <c r="B52" s="123"/>
      <c r="C52" s="20">
        <v>0.1066</v>
      </c>
      <c r="D52" s="7">
        <f>C52*L7</f>
        <v>0.1066</v>
      </c>
      <c r="E52" s="8">
        <v>55</v>
      </c>
      <c r="F52" s="8">
        <f t="shared" si="13"/>
        <v>5.8630000000000004</v>
      </c>
      <c r="G52" s="29">
        <v>0.13333</v>
      </c>
      <c r="H52" s="12">
        <f>G52*M7</f>
        <v>0.13333</v>
      </c>
      <c r="I52" s="23">
        <v>55</v>
      </c>
      <c r="J52" s="13">
        <f t="shared" si="14"/>
        <v>7.3331499999999998</v>
      </c>
      <c r="K52" s="18">
        <f t="shared" si="15"/>
        <v>0.23993</v>
      </c>
      <c r="L52" s="120">
        <f t="shared" si="16"/>
        <v>13.196149999999999</v>
      </c>
      <c r="M52" s="121"/>
    </row>
    <row r="53" spans="1:13">
      <c r="A53" s="122" t="s">
        <v>64</v>
      </c>
      <c r="B53" s="123"/>
      <c r="C53" s="7">
        <v>0.01</v>
      </c>
      <c r="D53" s="20">
        <f>C53*L7</f>
        <v>0.01</v>
      </c>
      <c r="E53" s="21">
        <v>46</v>
      </c>
      <c r="F53" s="21">
        <f t="shared" si="13"/>
        <v>0.46</v>
      </c>
      <c r="G53" s="29">
        <v>1.2500000000000001E-2</v>
      </c>
      <c r="H53" s="12">
        <f>G53*M7</f>
        <v>1.2500000000000001E-2</v>
      </c>
      <c r="I53" s="23">
        <v>46</v>
      </c>
      <c r="J53" s="13">
        <f t="shared" si="14"/>
        <v>0.57500000000000007</v>
      </c>
      <c r="K53" s="27">
        <f t="shared" si="15"/>
        <v>2.2499999999999999E-2</v>
      </c>
      <c r="L53" s="124">
        <f t="shared" si="16"/>
        <v>1.0350000000000001</v>
      </c>
      <c r="M53" s="125"/>
    </row>
    <row r="54" spans="1:13" ht="14.45" customHeight="1">
      <c r="A54" s="122" t="s">
        <v>27</v>
      </c>
      <c r="B54" s="123"/>
      <c r="C54" s="20">
        <v>0.01</v>
      </c>
      <c r="D54" s="7">
        <f>C54*L7</f>
        <v>0.01</v>
      </c>
      <c r="E54" s="8">
        <v>60</v>
      </c>
      <c r="F54" s="8">
        <f t="shared" si="13"/>
        <v>0.6</v>
      </c>
      <c r="G54" s="29">
        <v>1.2500000000000001E-2</v>
      </c>
      <c r="H54" s="12">
        <f>G54*M7</f>
        <v>1.2500000000000001E-2</v>
      </c>
      <c r="I54" s="23">
        <v>60</v>
      </c>
      <c r="J54" s="13">
        <f t="shared" si="14"/>
        <v>0.75</v>
      </c>
      <c r="K54" s="18">
        <f t="shared" si="15"/>
        <v>2.2499999999999999E-2</v>
      </c>
      <c r="L54" s="120">
        <f t="shared" si="16"/>
        <v>1.35</v>
      </c>
      <c r="M54" s="121"/>
    </row>
    <row r="55" spans="1:13">
      <c r="A55" s="122" t="s">
        <v>35</v>
      </c>
      <c r="B55" s="123"/>
      <c r="C55" s="7">
        <v>8.0000000000000002E-3</v>
      </c>
      <c r="D55" s="20">
        <f>C55*L7</f>
        <v>8.0000000000000002E-3</v>
      </c>
      <c r="E55" s="21">
        <v>69</v>
      </c>
      <c r="F55" s="21">
        <f t="shared" si="13"/>
        <v>0.55200000000000005</v>
      </c>
      <c r="G55" s="29">
        <v>0.01</v>
      </c>
      <c r="H55" s="12">
        <f>G55*M7</f>
        <v>0.01</v>
      </c>
      <c r="I55" s="23">
        <v>69</v>
      </c>
      <c r="J55" s="13">
        <f t="shared" si="14"/>
        <v>0.69000000000000006</v>
      </c>
      <c r="K55" s="27">
        <f t="shared" si="15"/>
        <v>1.8000000000000002E-2</v>
      </c>
      <c r="L55" s="124">
        <f t="shared" si="16"/>
        <v>1.242</v>
      </c>
      <c r="M55" s="125"/>
    </row>
    <row r="56" spans="1:13" ht="14.45" customHeight="1">
      <c r="A56" s="122" t="s">
        <v>65</v>
      </c>
      <c r="B56" s="123"/>
      <c r="C56" s="20">
        <v>2E-3</v>
      </c>
      <c r="D56" s="7">
        <f>C56*L7</f>
        <v>2E-3</v>
      </c>
      <c r="E56" s="8">
        <v>135</v>
      </c>
      <c r="F56" s="8">
        <f t="shared" si="13"/>
        <v>0.27</v>
      </c>
      <c r="G56" s="29">
        <v>2.5000000000000001E-3</v>
      </c>
      <c r="H56" s="12">
        <f>G56*M7</f>
        <v>2.5000000000000001E-3</v>
      </c>
      <c r="I56" s="23">
        <v>135</v>
      </c>
      <c r="J56" s="13">
        <f t="shared" si="14"/>
        <v>0.33750000000000002</v>
      </c>
      <c r="K56" s="18">
        <f t="shared" si="15"/>
        <v>4.5000000000000005E-3</v>
      </c>
      <c r="L56" s="120">
        <f t="shared" si="16"/>
        <v>0.60750000000000004</v>
      </c>
      <c r="M56" s="121"/>
    </row>
    <row r="57" spans="1:13" ht="14.45" customHeight="1">
      <c r="A57" s="122" t="s">
        <v>66</v>
      </c>
      <c r="B57" s="123"/>
      <c r="C57" s="34">
        <v>4.0000000000000002E-4</v>
      </c>
      <c r="D57" s="7">
        <f>C57*L7</f>
        <v>4.0000000000000002E-4</v>
      </c>
      <c r="E57" s="8">
        <v>588</v>
      </c>
      <c r="F57" s="8">
        <f t="shared" si="13"/>
        <v>0.23520000000000002</v>
      </c>
      <c r="G57" s="41">
        <v>5.0000000000000001E-4</v>
      </c>
      <c r="H57" s="25">
        <f>G57*M7</f>
        <v>5.0000000000000001E-4</v>
      </c>
      <c r="I57" s="23">
        <v>588</v>
      </c>
      <c r="J57" s="13">
        <f t="shared" si="14"/>
        <v>0.29399999999999998</v>
      </c>
      <c r="K57" s="18">
        <f t="shared" si="15"/>
        <v>8.9999999999999998E-4</v>
      </c>
      <c r="L57" s="120">
        <f t="shared" si="16"/>
        <v>0.5292</v>
      </c>
      <c r="M57" s="121"/>
    </row>
    <row r="58" spans="1:13" ht="14.45" customHeight="1">
      <c r="A58" s="122" t="s">
        <v>29</v>
      </c>
      <c r="B58" s="123"/>
      <c r="C58" s="34">
        <v>2.9999999999999997E-4</v>
      </c>
      <c r="D58" s="7">
        <f>C58*L7</f>
        <v>2.9999999999999997E-4</v>
      </c>
      <c r="E58" s="8">
        <v>20</v>
      </c>
      <c r="F58" s="8">
        <f t="shared" si="13"/>
        <v>5.9999999999999993E-3</v>
      </c>
      <c r="G58" s="41">
        <v>3.6999999999999999E-4</v>
      </c>
      <c r="H58" s="25">
        <f>G58*M7</f>
        <v>3.6999999999999999E-4</v>
      </c>
      <c r="I58" s="23">
        <v>20</v>
      </c>
      <c r="J58" s="13">
        <f t="shared" si="14"/>
        <v>7.4000000000000003E-3</v>
      </c>
      <c r="K58" s="18">
        <f t="shared" si="15"/>
        <v>6.7000000000000002E-4</v>
      </c>
      <c r="L58" s="120">
        <f t="shared" si="16"/>
        <v>1.3399999999999999E-2</v>
      </c>
      <c r="M58" s="121"/>
    </row>
    <row r="59" spans="1:13">
      <c r="A59" s="118"/>
      <c r="B59" s="119"/>
      <c r="C59" s="7"/>
      <c r="D59" s="7"/>
      <c r="E59" s="8"/>
      <c r="F59" s="8">
        <f>SUM(F51:F58)</f>
        <v>19.066200000000002</v>
      </c>
      <c r="G59" s="26"/>
      <c r="H59" s="25"/>
      <c r="I59" s="23"/>
      <c r="J59" s="13">
        <f>SUM(J51:J58)</f>
        <v>23.283050000000003</v>
      </c>
      <c r="K59" s="18"/>
      <c r="L59" s="94"/>
      <c r="M59" s="95"/>
    </row>
    <row r="60" spans="1:13">
      <c r="A60" s="118" t="s">
        <v>32</v>
      </c>
      <c r="B60" s="119"/>
      <c r="C60" s="7">
        <v>5.3999999999999999E-2</v>
      </c>
      <c r="D60" s="7">
        <f>C60*L7</f>
        <v>5.3999999999999999E-2</v>
      </c>
      <c r="E60" s="8">
        <v>104</v>
      </c>
      <c r="F60" s="8">
        <f t="shared" ref="F60:F77" si="17">D60*E60</f>
        <v>5.6159999999999997</v>
      </c>
      <c r="G60" s="28">
        <v>6.4799999999999996E-2</v>
      </c>
      <c r="H60" s="25">
        <f>G60*M7</f>
        <v>6.4799999999999996E-2</v>
      </c>
      <c r="I60" s="23">
        <v>104</v>
      </c>
      <c r="J60" s="13">
        <f t="shared" ref="J60:J77" si="18">H60*I60</f>
        <v>6.7391999999999994</v>
      </c>
      <c r="K60" s="18">
        <f t="shared" ref="K60:K77" si="19">D60+H60</f>
        <v>0.11879999999999999</v>
      </c>
      <c r="L60" s="120">
        <f t="shared" ref="L60:L77" si="20">F60+J60</f>
        <v>12.3552</v>
      </c>
      <c r="M60" s="121"/>
    </row>
    <row r="61" spans="1:13">
      <c r="A61" s="118" t="s">
        <v>19</v>
      </c>
      <c r="B61" s="119"/>
      <c r="C61" s="7">
        <v>6.7999999999999996E-3</v>
      </c>
      <c r="D61" s="7">
        <f>C61*L7</f>
        <v>6.7999999999999996E-3</v>
      </c>
      <c r="E61" s="8">
        <v>916</v>
      </c>
      <c r="F61" s="8">
        <f t="shared" si="17"/>
        <v>6.2287999999999997</v>
      </c>
      <c r="G61" s="28">
        <v>8.1600000000000006E-3</v>
      </c>
      <c r="H61" s="25">
        <f>G61*M7</f>
        <v>8.1600000000000006E-3</v>
      </c>
      <c r="I61" s="23">
        <v>916</v>
      </c>
      <c r="J61" s="13">
        <f t="shared" si="18"/>
        <v>7.4745600000000003</v>
      </c>
      <c r="K61" s="18">
        <f t="shared" si="19"/>
        <v>1.4960000000000001E-2</v>
      </c>
      <c r="L61" s="120">
        <f t="shared" si="20"/>
        <v>13.70336</v>
      </c>
      <c r="M61" s="121"/>
    </row>
    <row r="62" spans="1:13">
      <c r="A62" s="122" t="s">
        <v>29</v>
      </c>
      <c r="B62" s="123"/>
      <c r="C62" s="34">
        <v>5.0000000000000001E-4</v>
      </c>
      <c r="D62" s="7">
        <f>C62*L7</f>
        <v>5.0000000000000001E-4</v>
      </c>
      <c r="E62" s="8">
        <v>20</v>
      </c>
      <c r="F62" s="8">
        <f t="shared" si="17"/>
        <v>0.01</v>
      </c>
      <c r="G62" s="55">
        <v>5.9999999999999995E-4</v>
      </c>
      <c r="H62" s="25">
        <f>G62*M7</f>
        <v>5.9999999999999995E-4</v>
      </c>
      <c r="I62" s="23">
        <v>20</v>
      </c>
      <c r="J62" s="13">
        <f t="shared" si="18"/>
        <v>1.1999999999999999E-2</v>
      </c>
      <c r="K62" s="18">
        <f t="shared" si="19"/>
        <v>1.0999999999999998E-3</v>
      </c>
      <c r="L62" s="120">
        <f t="shared" si="20"/>
        <v>2.1999999999999999E-2</v>
      </c>
      <c r="M62" s="121"/>
    </row>
    <row r="63" spans="1:13">
      <c r="A63" s="122"/>
      <c r="B63" s="123"/>
      <c r="C63" s="7"/>
      <c r="D63" s="7"/>
      <c r="E63" s="8"/>
      <c r="F63" s="8">
        <f>SUM(F60:F62)</f>
        <v>11.854799999999999</v>
      </c>
      <c r="G63" s="29"/>
      <c r="H63" s="25"/>
      <c r="I63" s="23"/>
      <c r="J63" s="13">
        <f>SUM(J60:J62)</f>
        <v>14.225760000000001</v>
      </c>
      <c r="K63" s="18"/>
      <c r="L63" s="120"/>
      <c r="M63" s="121"/>
    </row>
    <row r="64" spans="1:13">
      <c r="A64" s="122" t="s">
        <v>115</v>
      </c>
      <c r="B64" s="123"/>
      <c r="C64" s="7">
        <v>0.112</v>
      </c>
      <c r="D64" s="7">
        <f>C64*L7</f>
        <v>0.112</v>
      </c>
      <c r="E64" s="8">
        <v>350</v>
      </c>
      <c r="F64" s="8">
        <f t="shared" si="17"/>
        <v>39.200000000000003</v>
      </c>
      <c r="G64" s="29">
        <v>0.112</v>
      </c>
      <c r="H64" s="25">
        <f>G64*M7</f>
        <v>0.112</v>
      </c>
      <c r="I64" s="23">
        <v>350</v>
      </c>
      <c r="J64" s="13">
        <f t="shared" si="18"/>
        <v>39.200000000000003</v>
      </c>
      <c r="K64" s="18">
        <f t="shared" si="19"/>
        <v>0.224</v>
      </c>
      <c r="L64" s="120">
        <f t="shared" si="20"/>
        <v>78.400000000000006</v>
      </c>
      <c r="M64" s="121"/>
    </row>
    <row r="65" spans="1:13">
      <c r="A65" s="122" t="s">
        <v>27</v>
      </c>
      <c r="B65" s="123"/>
      <c r="C65" s="7">
        <v>3.6299999999999999E-2</v>
      </c>
      <c r="D65" s="7">
        <f>C65*L7</f>
        <v>3.6299999999999999E-2</v>
      </c>
      <c r="E65" s="8">
        <v>60</v>
      </c>
      <c r="F65" s="8">
        <f t="shared" si="17"/>
        <v>2.1779999999999999</v>
      </c>
      <c r="G65" s="29">
        <v>3.6299999999999999E-2</v>
      </c>
      <c r="H65" s="25">
        <f>G65*M7</f>
        <v>3.6299999999999999E-2</v>
      </c>
      <c r="I65" s="23">
        <v>60</v>
      </c>
      <c r="J65" s="13">
        <f t="shared" si="18"/>
        <v>2.1779999999999999</v>
      </c>
      <c r="K65" s="18">
        <f t="shared" si="19"/>
        <v>7.2599999999999998E-2</v>
      </c>
      <c r="L65" s="120">
        <f t="shared" si="20"/>
        <v>4.3559999999999999</v>
      </c>
      <c r="M65" s="121"/>
    </row>
    <row r="66" spans="1:13">
      <c r="A66" s="122" t="s">
        <v>78</v>
      </c>
      <c r="B66" s="123"/>
      <c r="C66" s="7">
        <v>8.9999999999999993E-3</v>
      </c>
      <c r="D66" s="7">
        <f>C66*L7</f>
        <v>8.9999999999999993E-3</v>
      </c>
      <c r="E66" s="8">
        <v>356</v>
      </c>
      <c r="F66" s="8">
        <f t="shared" si="17"/>
        <v>3.2039999999999997</v>
      </c>
      <c r="G66" s="29">
        <v>8.9999999999999993E-3</v>
      </c>
      <c r="H66" s="25">
        <f>G66*M7</f>
        <v>8.9999999999999993E-3</v>
      </c>
      <c r="I66" s="23">
        <v>356</v>
      </c>
      <c r="J66" s="13">
        <f t="shared" si="18"/>
        <v>3.2039999999999997</v>
      </c>
      <c r="K66" s="18">
        <f t="shared" si="19"/>
        <v>1.7999999999999999E-2</v>
      </c>
      <c r="L66" s="120">
        <f t="shared" si="20"/>
        <v>6.4079999999999995</v>
      </c>
      <c r="M66" s="121"/>
    </row>
    <row r="67" spans="1:13">
      <c r="A67" s="122" t="s">
        <v>26</v>
      </c>
      <c r="B67" s="123"/>
      <c r="C67" s="7">
        <v>2.5699999999999998E-3</v>
      </c>
      <c r="D67" s="7">
        <f>C67*L7</f>
        <v>2.5699999999999998E-3</v>
      </c>
      <c r="E67" s="8">
        <v>97</v>
      </c>
      <c r="F67" s="8">
        <f t="shared" si="17"/>
        <v>0.24928999999999998</v>
      </c>
      <c r="G67" s="29">
        <v>2.5699999999999998E-3</v>
      </c>
      <c r="H67" s="25">
        <f>G67*M7</f>
        <v>2.5699999999999998E-3</v>
      </c>
      <c r="I67" s="23">
        <v>97</v>
      </c>
      <c r="J67" s="13">
        <f t="shared" si="18"/>
        <v>0.24928999999999998</v>
      </c>
      <c r="K67" s="18">
        <f t="shared" si="19"/>
        <v>5.1399999999999996E-3</v>
      </c>
      <c r="L67" s="120">
        <f t="shared" si="20"/>
        <v>0.49857999999999997</v>
      </c>
      <c r="M67" s="121"/>
    </row>
    <row r="68" spans="1:13" s="111" customFormat="1">
      <c r="A68" s="122" t="s">
        <v>65</v>
      </c>
      <c r="B68" s="123"/>
      <c r="C68" s="7">
        <v>7.5700000000000003E-3</v>
      </c>
      <c r="D68" s="7">
        <f>C68*L7</f>
        <v>7.5700000000000003E-3</v>
      </c>
      <c r="E68" s="8">
        <v>135</v>
      </c>
      <c r="F68" s="8">
        <f t="shared" si="17"/>
        <v>1.0219500000000001</v>
      </c>
      <c r="G68" s="29">
        <v>7.5700000000000003E-3</v>
      </c>
      <c r="H68" s="25">
        <f>G68*M7</f>
        <v>7.5700000000000003E-3</v>
      </c>
      <c r="I68" s="23">
        <v>135</v>
      </c>
      <c r="J68" s="13">
        <f t="shared" si="18"/>
        <v>1.0219500000000001</v>
      </c>
      <c r="K68" s="18">
        <f t="shared" si="19"/>
        <v>1.5140000000000001E-2</v>
      </c>
      <c r="L68" s="120">
        <f t="shared" ref="L68" si="21">F68+J68</f>
        <v>2.0439000000000003</v>
      </c>
      <c r="M68" s="121"/>
    </row>
    <row r="69" spans="1:13">
      <c r="A69" s="122" t="s">
        <v>29</v>
      </c>
      <c r="B69" s="123"/>
      <c r="C69" s="34">
        <v>3.6999999999999999E-4</v>
      </c>
      <c r="D69" s="7">
        <f>C69*L7</f>
        <v>3.6999999999999999E-4</v>
      </c>
      <c r="E69" s="8">
        <v>20</v>
      </c>
      <c r="F69" s="8">
        <f t="shared" si="17"/>
        <v>7.4000000000000003E-3</v>
      </c>
      <c r="G69" s="55">
        <v>3.6999999999999999E-4</v>
      </c>
      <c r="H69" s="25">
        <f>G69*M7</f>
        <v>3.6999999999999999E-4</v>
      </c>
      <c r="I69" s="23">
        <v>20</v>
      </c>
      <c r="J69" s="13">
        <f t="shared" si="18"/>
        <v>7.4000000000000003E-3</v>
      </c>
      <c r="K69" s="18">
        <f t="shared" si="19"/>
        <v>7.3999999999999999E-4</v>
      </c>
      <c r="L69" s="120">
        <f t="shared" si="20"/>
        <v>1.4800000000000001E-2</v>
      </c>
      <c r="M69" s="121"/>
    </row>
    <row r="70" spans="1:13">
      <c r="A70" s="122"/>
      <c r="B70" s="123"/>
      <c r="C70" s="34"/>
      <c r="D70" s="7"/>
      <c r="E70" s="8"/>
      <c r="F70" s="8">
        <f>SUM(F64:F69)</f>
        <v>45.860639999999997</v>
      </c>
      <c r="G70" s="55"/>
      <c r="H70" s="25"/>
      <c r="I70" s="23"/>
      <c r="J70" s="13">
        <f>SUM(J64:J69)</f>
        <v>45.860639999999997</v>
      </c>
      <c r="K70" s="18"/>
      <c r="L70" s="120"/>
      <c r="M70" s="121"/>
    </row>
    <row r="71" spans="1:13" s="101" customFormat="1" hidden="1">
      <c r="A71" s="122"/>
      <c r="B71" s="123"/>
      <c r="C71" s="34"/>
      <c r="D71" s="7">
        <f>C71*L7</f>
        <v>0</v>
      </c>
      <c r="E71" s="8"/>
      <c r="F71" s="8">
        <f>D71*E71</f>
        <v>0</v>
      </c>
      <c r="G71" s="55"/>
      <c r="H71" s="25">
        <f>G71*M7</f>
        <v>0</v>
      </c>
      <c r="I71" s="23"/>
      <c r="J71" s="13">
        <f>H71*I71</f>
        <v>0</v>
      </c>
      <c r="K71" s="18">
        <f t="shared" si="19"/>
        <v>0</v>
      </c>
      <c r="L71" s="120">
        <f t="shared" ref="L71" si="22">F71+J71</f>
        <v>0</v>
      </c>
      <c r="M71" s="121"/>
    </row>
    <row r="72" spans="1:13" s="101" customFormat="1" hidden="1">
      <c r="A72" s="122"/>
      <c r="B72" s="123"/>
      <c r="C72" s="34"/>
      <c r="D72" s="7">
        <f>C72*L7</f>
        <v>0</v>
      </c>
      <c r="E72" s="8"/>
      <c r="F72" s="8">
        <f>D72*E72</f>
        <v>0</v>
      </c>
      <c r="G72" s="55"/>
      <c r="H72" s="25">
        <f>G72*M7</f>
        <v>0</v>
      </c>
      <c r="I72" s="23"/>
      <c r="J72" s="13">
        <f>H72*I72</f>
        <v>0</v>
      </c>
      <c r="K72" s="18">
        <f t="shared" si="19"/>
        <v>0</v>
      </c>
      <c r="L72" s="120">
        <f t="shared" ref="L72" si="23">F72+J72</f>
        <v>0</v>
      </c>
      <c r="M72" s="121"/>
    </row>
    <row r="73" spans="1:13" s="101" customFormat="1" hidden="1">
      <c r="A73" s="122"/>
      <c r="B73" s="123"/>
      <c r="C73" s="34"/>
      <c r="D73" s="7">
        <f>C73*L7</f>
        <v>0</v>
      </c>
      <c r="E73" s="8"/>
      <c r="F73" s="8">
        <f>D73*E73</f>
        <v>0</v>
      </c>
      <c r="G73" s="55"/>
      <c r="H73" s="25">
        <f>G73*M7</f>
        <v>0</v>
      </c>
      <c r="I73" s="23"/>
      <c r="J73" s="13">
        <f>H73*I73</f>
        <v>0</v>
      </c>
      <c r="K73" s="18">
        <f t="shared" si="19"/>
        <v>0</v>
      </c>
      <c r="L73" s="120">
        <f t="shared" ref="L73" si="24">F73+J73</f>
        <v>0</v>
      </c>
      <c r="M73" s="121"/>
    </row>
    <row r="74" spans="1:13" s="101" customFormat="1" hidden="1">
      <c r="A74" s="122"/>
      <c r="B74" s="123"/>
      <c r="C74" s="34"/>
      <c r="D74" s="7">
        <f>C74*L7</f>
        <v>0</v>
      </c>
      <c r="E74" s="8"/>
      <c r="F74" s="8">
        <f>D74*E74</f>
        <v>0</v>
      </c>
      <c r="G74" s="55"/>
      <c r="H74" s="25">
        <f>G74*M7</f>
        <v>0</v>
      </c>
      <c r="I74" s="23"/>
      <c r="J74" s="13">
        <f>H74*I74</f>
        <v>0</v>
      </c>
      <c r="K74" s="18">
        <f t="shared" si="19"/>
        <v>0</v>
      </c>
      <c r="L74" s="120">
        <f t="shared" ref="L74" si="25">F74+J74</f>
        <v>0</v>
      </c>
      <c r="M74" s="121"/>
    </row>
    <row r="75" spans="1:13" s="101" customFormat="1" hidden="1">
      <c r="A75" s="122"/>
      <c r="B75" s="123"/>
      <c r="C75" s="34"/>
      <c r="D75" s="7"/>
      <c r="E75" s="8"/>
      <c r="F75" s="8">
        <f>SUM(F71:F74)</f>
        <v>0</v>
      </c>
      <c r="G75" s="55"/>
      <c r="H75" s="25"/>
      <c r="I75" s="23"/>
      <c r="J75" s="13">
        <f>SUM(J71:J74)</f>
        <v>0</v>
      </c>
      <c r="K75" s="18"/>
      <c r="L75" s="99"/>
      <c r="M75" s="100"/>
    </row>
    <row r="76" spans="1:13">
      <c r="A76" s="122" t="s">
        <v>79</v>
      </c>
      <c r="B76" s="123"/>
      <c r="C76" s="7">
        <v>2.6800000000000001E-2</v>
      </c>
      <c r="D76" s="7">
        <f>C76*L7</f>
        <v>2.6800000000000001E-2</v>
      </c>
      <c r="E76" s="8">
        <v>130</v>
      </c>
      <c r="F76" s="8">
        <f t="shared" si="17"/>
        <v>3.484</v>
      </c>
      <c r="G76" s="29">
        <v>2.6800000000000001E-2</v>
      </c>
      <c r="H76" s="25">
        <f>G76*M7</f>
        <v>2.6800000000000001E-2</v>
      </c>
      <c r="I76" s="23">
        <v>130</v>
      </c>
      <c r="J76" s="13">
        <f t="shared" si="18"/>
        <v>3.484</v>
      </c>
      <c r="K76" s="18">
        <f t="shared" si="19"/>
        <v>5.3600000000000002E-2</v>
      </c>
      <c r="L76" s="120">
        <f t="shared" si="20"/>
        <v>6.968</v>
      </c>
      <c r="M76" s="121"/>
    </row>
    <row r="77" spans="1:13">
      <c r="A77" s="122" t="s">
        <v>26</v>
      </c>
      <c r="B77" s="123"/>
      <c r="C77" s="34">
        <v>7.0000000000000001E-3</v>
      </c>
      <c r="D77" s="7">
        <f>C77*L7</f>
        <v>7.0000000000000001E-3</v>
      </c>
      <c r="E77" s="8">
        <v>97</v>
      </c>
      <c r="F77" s="8">
        <f t="shared" si="17"/>
        <v>0.67900000000000005</v>
      </c>
      <c r="G77" s="55">
        <v>7.0000000000000001E-3</v>
      </c>
      <c r="H77" s="25">
        <f>G77*M7</f>
        <v>7.0000000000000001E-3</v>
      </c>
      <c r="I77" s="23">
        <v>97</v>
      </c>
      <c r="J77" s="13">
        <f t="shared" si="18"/>
        <v>0.67900000000000005</v>
      </c>
      <c r="K77" s="18">
        <f t="shared" si="19"/>
        <v>1.4E-2</v>
      </c>
      <c r="L77" s="120">
        <f t="shared" si="20"/>
        <v>1.3580000000000001</v>
      </c>
      <c r="M77" s="121"/>
    </row>
    <row r="78" spans="1:13" ht="14.45" customHeight="1">
      <c r="A78" s="122"/>
      <c r="B78" s="123"/>
      <c r="C78" s="7"/>
      <c r="D78" s="7"/>
      <c r="E78" s="8"/>
      <c r="F78" s="8">
        <f>SUM(F76:F77)</f>
        <v>4.1630000000000003</v>
      </c>
      <c r="G78" s="19"/>
      <c r="H78" s="25"/>
      <c r="I78" s="23"/>
      <c r="J78" s="13">
        <f>SUM(J76:J77)</f>
        <v>4.1630000000000003</v>
      </c>
      <c r="K78" s="18"/>
      <c r="L78" s="94"/>
      <c r="M78" s="95"/>
    </row>
    <row r="79" spans="1:13">
      <c r="A79" s="118" t="s">
        <v>50</v>
      </c>
      <c r="B79" s="119"/>
      <c r="C79" s="7">
        <v>0.02</v>
      </c>
      <c r="D79" s="7">
        <f>C79*L7</f>
        <v>0.02</v>
      </c>
      <c r="E79" s="8">
        <v>74</v>
      </c>
      <c r="F79" s="8">
        <f>D79*E79</f>
        <v>1.48</v>
      </c>
      <c r="G79" s="19">
        <v>0.03</v>
      </c>
      <c r="H79" s="25">
        <f>G79*M7</f>
        <v>0.03</v>
      </c>
      <c r="I79" s="23">
        <v>74</v>
      </c>
      <c r="J79" s="13">
        <f>H79*I79</f>
        <v>2.2199999999999998</v>
      </c>
      <c r="K79" s="18">
        <f>D79+H79</f>
        <v>0.05</v>
      </c>
      <c r="L79" s="120">
        <f>F79+J79</f>
        <v>3.6999999999999997</v>
      </c>
      <c r="M79" s="126"/>
    </row>
    <row r="80" spans="1:13">
      <c r="A80" s="118"/>
      <c r="B80" s="119"/>
      <c r="C80" s="7"/>
      <c r="D80" s="7"/>
      <c r="E80" s="8"/>
      <c r="F80" s="8"/>
      <c r="G80" s="19"/>
      <c r="H80" s="25"/>
      <c r="I80" s="23"/>
      <c r="J80" s="13"/>
      <c r="K80" s="18"/>
      <c r="L80" s="120"/>
      <c r="M80" s="126"/>
    </row>
    <row r="81" spans="1:13">
      <c r="A81" s="118" t="s">
        <v>38</v>
      </c>
      <c r="B81" s="119"/>
      <c r="C81" s="7">
        <v>0.05</v>
      </c>
      <c r="D81" s="7">
        <f>C81*L7</f>
        <v>0.05</v>
      </c>
      <c r="E81" s="8">
        <v>68</v>
      </c>
      <c r="F81" s="8">
        <f>D81*E81</f>
        <v>3.4000000000000004</v>
      </c>
      <c r="G81" s="19">
        <v>0.06</v>
      </c>
      <c r="H81" s="25">
        <f>G81*M7</f>
        <v>0.06</v>
      </c>
      <c r="I81" s="23">
        <v>68</v>
      </c>
      <c r="J81" s="13">
        <f>H81*I81</f>
        <v>4.08</v>
      </c>
      <c r="K81" s="18">
        <f>D81+H81</f>
        <v>0.11</v>
      </c>
      <c r="L81" s="120">
        <f>F81+J81</f>
        <v>7.48</v>
      </c>
      <c r="M81" s="126"/>
    </row>
    <row r="82" spans="1:13" ht="14.45" customHeight="1">
      <c r="A82" s="118"/>
      <c r="B82" s="119"/>
      <c r="C82" s="7"/>
      <c r="D82" s="7"/>
      <c r="E82" s="8"/>
      <c r="F82" s="8"/>
      <c r="G82" s="12"/>
      <c r="H82" s="12"/>
      <c r="I82" s="23"/>
      <c r="J82" s="13"/>
      <c r="K82" s="18"/>
      <c r="L82" s="94"/>
      <c r="M82" s="98"/>
    </row>
    <row r="83" spans="1:13">
      <c r="A83" s="132" t="s">
        <v>3</v>
      </c>
      <c r="B83" s="133"/>
      <c r="C83" s="9"/>
      <c r="D83" s="10"/>
      <c r="E83" s="10"/>
      <c r="F83" s="10">
        <f>F36+F37+F39+F44+F45+F47+F49+F59+F63+F70+F75+F78+F79+F81</f>
        <v>198.20704000000003</v>
      </c>
      <c r="G83" s="14"/>
      <c r="H83" s="14"/>
      <c r="I83" s="15"/>
      <c r="J83" s="16">
        <f>J36+J37+J39+J44+J45+J47+J49+J59+J63+J70+J75+J78+J79+J81</f>
        <v>238.70264090909095</v>
      </c>
      <c r="K83" s="18">
        <f>D83+H83</f>
        <v>0</v>
      </c>
      <c r="L83" s="134">
        <f>SUM(L27:L82)</f>
        <v>436.90968090909092</v>
      </c>
      <c r="M83" s="135"/>
    </row>
    <row r="84" spans="1:13">
      <c r="A84" s="53"/>
      <c r="B84" s="53"/>
      <c r="C84" s="53"/>
      <c r="D84" s="53"/>
      <c r="E84" s="53"/>
      <c r="F84" s="53"/>
      <c r="G84" s="54"/>
      <c r="H84" s="54"/>
      <c r="I84" s="54"/>
      <c r="J84" s="54"/>
      <c r="K84" s="54"/>
      <c r="L84" s="54"/>
      <c r="M84" s="54"/>
    </row>
    <row r="86" spans="1:13">
      <c r="E86" s="89" t="s">
        <v>67</v>
      </c>
      <c r="F86" s="33">
        <f>F36+F37+F39+F44+F45+F47</f>
        <v>95.432400000000015</v>
      </c>
      <c r="J86" s="33">
        <f>J36+J37+J39+J44+J45+J47</f>
        <v>116.62019090909091</v>
      </c>
      <c r="M86" s="33">
        <f>F83+J83</f>
        <v>436.90968090909098</v>
      </c>
    </row>
    <row r="87" spans="1:13">
      <c r="E87" s="89" t="s">
        <v>68</v>
      </c>
      <c r="F87" s="33">
        <f>F49+F59+F63+F70+F75+F78+F79+F81</f>
        <v>102.77464000000001</v>
      </c>
      <c r="J87" s="33">
        <f>J49+J59+J63+J70+J75+J78+J79+J81</f>
        <v>122.08244999999999</v>
      </c>
    </row>
    <row r="88" spans="1:13">
      <c r="F88" s="33">
        <f>SUM(F86:F87)</f>
        <v>198.20704000000001</v>
      </c>
      <c r="J88" s="33">
        <f>SUM(J86:J87)</f>
        <v>238.70264090909092</v>
      </c>
    </row>
    <row r="90" spans="1:13">
      <c r="F90" s="33"/>
      <c r="J90" s="33"/>
    </row>
    <row r="91" spans="1:13">
      <c r="D91" s="89" t="s">
        <v>116</v>
      </c>
      <c r="E91" s="89" t="s">
        <v>67</v>
      </c>
      <c r="F91" s="33">
        <f>'1 день'!F83+'2 день'!F71+'3 день'!F75+'4 день'!F91+'5 день'!F77+'6 день'!F83+'7 день'!F73+'8 день'!F80+'9 день'!F89+'10 день'!F86</f>
        <v>632.12972109090913</v>
      </c>
      <c r="J91" s="33">
        <f>'1 день'!J83+'2 день'!J71+'3 день'!J75+'4 день'!J91+'5 день'!J77+'6 день'!J83+'7 день'!J73+'8 день'!J80+'9 день'!J89+'10 день'!J86</f>
        <v>753.34734763636357</v>
      </c>
    </row>
    <row r="92" spans="1:13">
      <c r="D92" s="89" t="s">
        <v>118</v>
      </c>
      <c r="E92" s="89" t="s">
        <v>117</v>
      </c>
      <c r="F92" s="105">
        <f>F91/10</f>
        <v>63.212972109090913</v>
      </c>
      <c r="J92" s="105">
        <f>J91/10</f>
        <v>75.334734763636362</v>
      </c>
    </row>
    <row r="94" spans="1:13">
      <c r="E94" s="89" t="s">
        <v>68</v>
      </c>
      <c r="F94" s="33">
        <f>'1 день'!F84+'2 день'!F72+'3 день'!F76+'4 день'!F92+'5 день'!F78+'6 день'!F84+'7 день'!F74+'8 день'!F81+'9 день'!F90+'10 день'!F92</f>
        <v>1028.196046109091</v>
      </c>
      <c r="J94" s="33">
        <f>'1 день'!J84+'2 день'!J72+'3 день'!J76+'4 день'!J92+'5 день'!J78+'6 день'!J84+'7 день'!J74+'8 день'!J81+'9 день'!J90+'10 день'!J87</f>
        <v>1240.9448219999999</v>
      </c>
    </row>
    <row r="95" spans="1:13">
      <c r="E95" s="89" t="s">
        <v>117</v>
      </c>
      <c r="F95" s="105">
        <f>F94/10</f>
        <v>102.8196046109091</v>
      </c>
      <c r="J95" s="89">
        <f>J94/10</f>
        <v>124.09448219999999</v>
      </c>
    </row>
  </sheetData>
  <mergeCells count="146">
    <mergeCell ref="L51:M51"/>
    <mergeCell ref="L58:M58"/>
    <mergeCell ref="A52:B52"/>
    <mergeCell ref="A53:B53"/>
    <mergeCell ref="A54:B54"/>
    <mergeCell ref="A55:B55"/>
    <mergeCell ref="L67:M67"/>
    <mergeCell ref="L57:M57"/>
    <mergeCell ref="L56:M56"/>
    <mergeCell ref="L52:M52"/>
    <mergeCell ref="L54:M54"/>
    <mergeCell ref="L55:M55"/>
    <mergeCell ref="L53:M53"/>
    <mergeCell ref="A59:B59"/>
    <mergeCell ref="A51:B51"/>
    <mergeCell ref="L74:M74"/>
    <mergeCell ref="L60:M60"/>
    <mergeCell ref="A77:B77"/>
    <mergeCell ref="L79:M79"/>
    <mergeCell ref="A78:B78"/>
    <mergeCell ref="A69:B69"/>
    <mergeCell ref="A76:B76"/>
    <mergeCell ref="L69:M69"/>
    <mergeCell ref="A62:B62"/>
    <mergeCell ref="A64:B64"/>
    <mergeCell ref="A67:B67"/>
    <mergeCell ref="A66:B66"/>
    <mergeCell ref="L61:M61"/>
    <mergeCell ref="A63:B63"/>
    <mergeCell ref="A60:B60"/>
    <mergeCell ref="A61:B61"/>
    <mergeCell ref="L62:M62"/>
    <mergeCell ref="L63:M63"/>
    <mergeCell ref="A65:B65"/>
    <mergeCell ref="L66:M66"/>
    <mergeCell ref="L65:M65"/>
    <mergeCell ref="L64:M64"/>
    <mergeCell ref="A68:B68"/>
    <mergeCell ref="L68:M68"/>
    <mergeCell ref="L47:M47"/>
    <mergeCell ref="L49:M49"/>
    <mergeCell ref="L48:M48"/>
    <mergeCell ref="A41:B41"/>
    <mergeCell ref="L80:M80"/>
    <mergeCell ref="A81:B81"/>
    <mergeCell ref="L83:M83"/>
    <mergeCell ref="A82:B82"/>
    <mergeCell ref="A80:B80"/>
    <mergeCell ref="L76:M76"/>
    <mergeCell ref="L77:M77"/>
    <mergeCell ref="A70:B70"/>
    <mergeCell ref="A79:B79"/>
    <mergeCell ref="A83:B83"/>
    <mergeCell ref="L81:M81"/>
    <mergeCell ref="A71:B71"/>
    <mergeCell ref="A72:B72"/>
    <mergeCell ref="A73:B73"/>
    <mergeCell ref="A74:B74"/>
    <mergeCell ref="A75:B75"/>
    <mergeCell ref="L70:M70"/>
    <mergeCell ref="L71:M71"/>
    <mergeCell ref="L72:M72"/>
    <mergeCell ref="L73:M73"/>
    <mergeCell ref="A20:B20"/>
    <mergeCell ref="A24:B24"/>
    <mergeCell ref="A26:B26"/>
    <mergeCell ref="A29:B29"/>
    <mergeCell ref="A42:B42"/>
    <mergeCell ref="A47:B47"/>
    <mergeCell ref="L27:M27"/>
    <mergeCell ref="L43:M43"/>
    <mergeCell ref="L50:M50"/>
    <mergeCell ref="L34:M34"/>
    <mergeCell ref="L42:M42"/>
    <mergeCell ref="L46:M46"/>
    <mergeCell ref="A30:B30"/>
    <mergeCell ref="A31:B31"/>
    <mergeCell ref="A32:B32"/>
    <mergeCell ref="A35:B35"/>
    <mergeCell ref="L31:M31"/>
    <mergeCell ref="L32:M32"/>
    <mergeCell ref="L35:M35"/>
    <mergeCell ref="A38:B38"/>
    <mergeCell ref="A39:B39"/>
    <mergeCell ref="A46:B46"/>
    <mergeCell ref="L45:M45"/>
    <mergeCell ref="A49:B49"/>
    <mergeCell ref="A48:B48"/>
    <mergeCell ref="A28:B28"/>
    <mergeCell ref="A44:B44"/>
    <mergeCell ref="A56:B56"/>
    <mergeCell ref="A23:B23"/>
    <mergeCell ref="A57:B57"/>
    <mergeCell ref="A58:B58"/>
    <mergeCell ref="A43:B43"/>
    <mergeCell ref="A34:B34"/>
    <mergeCell ref="A50:B50"/>
    <mergeCell ref="A45:B45"/>
    <mergeCell ref="L8:M8"/>
    <mergeCell ref="L41:M41"/>
    <mergeCell ref="L33:M33"/>
    <mergeCell ref="L26:M26"/>
    <mergeCell ref="L29:M29"/>
    <mergeCell ref="E10:H10"/>
    <mergeCell ref="E11:H11"/>
    <mergeCell ref="E13:H13"/>
    <mergeCell ref="E14:H14"/>
    <mergeCell ref="E15:H15"/>
    <mergeCell ref="E16:H16"/>
    <mergeCell ref="E17:H17"/>
    <mergeCell ref="E18:H18"/>
    <mergeCell ref="E19:H19"/>
    <mergeCell ref="E22:H22"/>
    <mergeCell ref="E23:H23"/>
    <mergeCell ref="E24:H24"/>
    <mergeCell ref="L37:M37"/>
    <mergeCell ref="L30:M30"/>
    <mergeCell ref="L40:M40"/>
    <mergeCell ref="E12:H12"/>
    <mergeCell ref="L38:M38"/>
    <mergeCell ref="L39:M39"/>
    <mergeCell ref="L28:M28"/>
    <mergeCell ref="B2:H2"/>
    <mergeCell ref="B3:H3"/>
    <mergeCell ref="G4:I4"/>
    <mergeCell ref="G5:I5"/>
    <mergeCell ref="A40:B40"/>
    <mergeCell ref="A27:B27"/>
    <mergeCell ref="A36:B36"/>
    <mergeCell ref="A10:B10"/>
    <mergeCell ref="A8:B9"/>
    <mergeCell ref="A22:B22"/>
    <mergeCell ref="A21:B21"/>
    <mergeCell ref="A37:B37"/>
    <mergeCell ref="A16:B16"/>
    <mergeCell ref="A11:B11"/>
    <mergeCell ref="A13:B13"/>
    <mergeCell ref="A33:B33"/>
    <mergeCell ref="I8:K8"/>
    <mergeCell ref="E8:G8"/>
    <mergeCell ref="A12:B12"/>
    <mergeCell ref="A14:B14"/>
    <mergeCell ref="A17:B17"/>
    <mergeCell ref="A15:B15"/>
    <mergeCell ref="A18:B18"/>
    <mergeCell ref="A19:B19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I15" sqref="I15"/>
    </sheetView>
  </sheetViews>
  <sheetFormatPr defaultRowHeight="15"/>
  <sheetData/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5"/>
  <sheetViews>
    <sheetView workbookViewId="0">
      <selection activeCell="I2" sqref="I2:L2"/>
    </sheetView>
  </sheetViews>
  <sheetFormatPr defaultColWidth="8.85546875" defaultRowHeight="15"/>
  <cols>
    <col min="1" max="1" width="4" style="60" customWidth="1"/>
    <col min="2" max="2" width="30.85546875" style="60" customWidth="1"/>
    <col min="3" max="3" width="9.7109375" style="60" customWidth="1"/>
    <col min="4" max="4" width="10.28515625" style="60" customWidth="1"/>
    <col min="5" max="5" width="9.28515625" style="60" customWidth="1"/>
    <col min="6" max="6" width="8.28515625" style="60" customWidth="1"/>
    <col min="7" max="7" width="8" style="60" customWidth="1"/>
    <col min="8" max="8" width="7.28515625" style="60" customWidth="1"/>
    <col min="9" max="9" width="9.5703125" style="60" customWidth="1"/>
    <col min="10" max="10" width="7.7109375" style="60" customWidth="1"/>
    <col min="11" max="11" width="7.28515625" style="60" customWidth="1"/>
    <col min="12" max="12" width="7.7109375" style="60" customWidth="1"/>
    <col min="13" max="13" width="7.85546875" style="60" customWidth="1"/>
    <col min="14" max="16384" width="8.85546875" style="60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46" t="s">
        <v>0</v>
      </c>
      <c r="C2" s="146"/>
      <c r="D2" s="146"/>
      <c r="E2" s="146"/>
      <c r="F2" s="146"/>
      <c r="G2" s="146"/>
      <c r="H2" s="146"/>
      <c r="I2" s="115" t="s">
        <v>132</v>
      </c>
      <c r="J2" s="5"/>
      <c r="K2" s="5"/>
      <c r="L2" s="5"/>
      <c r="M2" s="5"/>
    </row>
    <row r="3" spans="1:13">
      <c r="B3" s="153" t="s">
        <v>15</v>
      </c>
      <c r="C3" s="153"/>
      <c r="D3" s="153"/>
      <c r="E3" s="153"/>
      <c r="F3" s="153"/>
      <c r="G3" s="153"/>
      <c r="H3" s="153"/>
      <c r="J3" s="5"/>
      <c r="K3" s="5"/>
      <c r="L3" s="5"/>
      <c r="M3" s="5"/>
    </row>
    <row r="4" spans="1:13">
      <c r="G4" s="147" t="s">
        <v>1</v>
      </c>
      <c r="H4" s="147"/>
      <c r="I4" s="147"/>
      <c r="J4" s="5"/>
      <c r="K4" s="5"/>
      <c r="L4" s="5"/>
      <c r="M4" s="5"/>
    </row>
    <row r="5" spans="1:13">
      <c r="G5" s="154" t="s">
        <v>61</v>
      </c>
      <c r="H5" s="154"/>
      <c r="I5" s="154"/>
      <c r="L5" s="4"/>
      <c r="M5" s="4"/>
    </row>
    <row r="6" spans="1:13">
      <c r="G6" s="61"/>
      <c r="H6" s="61"/>
      <c r="I6" s="61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42" t="s">
        <v>2</v>
      </c>
      <c r="B8" s="155"/>
      <c r="C8" s="57" t="s">
        <v>13</v>
      </c>
      <c r="D8" s="56" t="s">
        <v>14</v>
      </c>
      <c r="E8" s="158"/>
      <c r="F8" s="158"/>
      <c r="G8" s="158"/>
      <c r="H8" s="62"/>
      <c r="I8" s="127"/>
      <c r="J8" s="127"/>
      <c r="K8" s="127"/>
      <c r="L8" s="127"/>
      <c r="M8" s="127"/>
    </row>
    <row r="9" spans="1:13" ht="15.75" thickBot="1">
      <c r="A9" s="156"/>
      <c r="B9" s="157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 ht="14.45" customHeight="1">
      <c r="A10" s="149" t="s">
        <v>49</v>
      </c>
      <c r="B10" s="150"/>
      <c r="C10" s="50">
        <v>150</v>
      </c>
      <c r="D10" s="69">
        <v>200</v>
      </c>
      <c r="E10" s="128"/>
      <c r="F10" s="129"/>
      <c r="G10" s="129"/>
      <c r="H10" s="129"/>
      <c r="I10" s="66"/>
      <c r="J10" s="66"/>
      <c r="K10" s="31"/>
      <c r="L10" s="31"/>
      <c r="M10" s="31"/>
    </row>
    <row r="11" spans="1:13">
      <c r="A11" s="116" t="s">
        <v>40</v>
      </c>
      <c r="B11" s="148"/>
      <c r="C11" s="24">
        <v>200</v>
      </c>
      <c r="D11" s="70">
        <v>200</v>
      </c>
      <c r="E11" s="130"/>
      <c r="F11" s="131"/>
      <c r="G11" s="131"/>
      <c r="H11" s="131"/>
      <c r="I11" s="66"/>
      <c r="J11" s="66"/>
      <c r="K11" s="31"/>
      <c r="L11" s="31"/>
      <c r="M11" s="31"/>
    </row>
    <row r="12" spans="1:13" ht="15.75" customHeight="1">
      <c r="A12" s="116" t="s">
        <v>70</v>
      </c>
      <c r="B12" s="117"/>
      <c r="C12" s="24">
        <v>100</v>
      </c>
      <c r="D12" s="71">
        <v>100</v>
      </c>
      <c r="E12" s="130"/>
      <c r="F12" s="131"/>
      <c r="G12" s="131"/>
      <c r="H12" s="131"/>
      <c r="I12" s="66"/>
      <c r="J12" s="66"/>
      <c r="K12" s="31"/>
      <c r="L12" s="31"/>
      <c r="M12" s="31"/>
    </row>
    <row r="13" spans="1:13" ht="15.75" customHeight="1">
      <c r="A13" s="151" t="s">
        <v>50</v>
      </c>
      <c r="B13" s="152"/>
      <c r="C13" s="32">
        <v>20</v>
      </c>
      <c r="D13" s="71">
        <v>30</v>
      </c>
      <c r="E13" s="130"/>
      <c r="F13" s="131"/>
      <c r="G13" s="131"/>
      <c r="H13" s="131"/>
      <c r="I13" s="66"/>
      <c r="J13" s="66"/>
      <c r="K13" s="31"/>
      <c r="L13" s="31"/>
      <c r="M13" s="31"/>
    </row>
    <row r="14" spans="1:13" ht="15.75" customHeight="1">
      <c r="A14" s="116" t="s">
        <v>38</v>
      </c>
      <c r="B14" s="117"/>
      <c r="C14" s="32">
        <v>40</v>
      </c>
      <c r="D14" s="71">
        <v>40</v>
      </c>
      <c r="E14" s="130"/>
      <c r="F14" s="131"/>
      <c r="G14" s="131"/>
      <c r="H14" s="131"/>
      <c r="I14" s="66"/>
      <c r="J14" s="66"/>
      <c r="K14" s="31"/>
      <c r="L14" s="31"/>
      <c r="M14" s="31"/>
    </row>
    <row r="15" spans="1:13" ht="14.45" customHeight="1">
      <c r="A15" s="116"/>
      <c r="B15" s="117"/>
      <c r="C15" s="24"/>
      <c r="D15" s="71"/>
      <c r="E15" s="130"/>
      <c r="F15" s="130"/>
      <c r="G15" s="130"/>
      <c r="H15" s="130"/>
      <c r="I15" s="66"/>
      <c r="J15" s="66"/>
      <c r="K15" s="31"/>
      <c r="L15" s="31"/>
      <c r="M15" s="31"/>
    </row>
    <row r="16" spans="1:13">
      <c r="A16" s="116" t="s">
        <v>71</v>
      </c>
      <c r="B16" s="117"/>
      <c r="C16" s="24">
        <v>60</v>
      </c>
      <c r="D16" s="71">
        <v>100</v>
      </c>
      <c r="E16" s="130"/>
      <c r="F16" s="130"/>
      <c r="G16" s="130"/>
      <c r="H16" s="130"/>
      <c r="I16" s="66"/>
      <c r="J16" s="66"/>
      <c r="K16" s="31"/>
      <c r="L16" s="31"/>
      <c r="M16" s="31"/>
    </row>
    <row r="17" spans="1:13">
      <c r="A17" s="116" t="s">
        <v>72</v>
      </c>
      <c r="B17" s="117"/>
      <c r="C17" s="24">
        <v>200</v>
      </c>
      <c r="D17" s="71">
        <v>250</v>
      </c>
      <c r="E17" s="130"/>
      <c r="F17" s="131"/>
      <c r="G17" s="131"/>
      <c r="H17" s="131"/>
      <c r="I17" s="66"/>
      <c r="J17" s="66"/>
      <c r="K17" s="31"/>
      <c r="L17" s="31"/>
      <c r="M17" s="31"/>
    </row>
    <row r="18" spans="1:13" ht="15" customHeight="1">
      <c r="A18" s="116" t="s">
        <v>73</v>
      </c>
      <c r="B18" s="117"/>
      <c r="C18" s="24">
        <v>180</v>
      </c>
      <c r="D18" s="71">
        <v>200</v>
      </c>
      <c r="E18" s="130"/>
      <c r="F18" s="131"/>
      <c r="G18" s="131"/>
      <c r="H18" s="131"/>
      <c r="I18" s="66"/>
      <c r="J18" s="66"/>
      <c r="K18" s="31"/>
      <c r="L18" s="31"/>
      <c r="M18" s="31"/>
    </row>
    <row r="19" spans="1:13" ht="15" customHeight="1">
      <c r="A19" s="116" t="s">
        <v>74</v>
      </c>
      <c r="B19" s="117"/>
      <c r="C19" s="24">
        <v>200</v>
      </c>
      <c r="D19" s="71">
        <v>200</v>
      </c>
      <c r="E19" s="67"/>
      <c r="F19" s="68"/>
      <c r="G19" s="68"/>
      <c r="H19" s="68"/>
      <c r="I19" s="66"/>
      <c r="J19" s="66"/>
      <c r="K19" s="31"/>
      <c r="L19" s="31"/>
      <c r="M19" s="31"/>
    </row>
    <row r="20" spans="1:13">
      <c r="A20" s="116" t="s">
        <v>38</v>
      </c>
      <c r="B20" s="117"/>
      <c r="C20" s="24">
        <v>50</v>
      </c>
      <c r="D20" s="71">
        <v>60</v>
      </c>
      <c r="E20" s="130"/>
      <c r="F20" s="131"/>
      <c r="G20" s="131"/>
      <c r="H20" s="131"/>
      <c r="I20" s="66"/>
      <c r="J20" s="66"/>
      <c r="K20" s="31"/>
      <c r="L20" s="31"/>
      <c r="M20" s="31"/>
    </row>
    <row r="21" spans="1:13">
      <c r="A21" s="151" t="s">
        <v>50</v>
      </c>
      <c r="B21" s="152"/>
      <c r="C21" s="24">
        <v>20</v>
      </c>
      <c r="D21" s="72">
        <v>30</v>
      </c>
      <c r="E21" s="130"/>
      <c r="F21" s="131"/>
      <c r="G21" s="131"/>
      <c r="H21" s="131"/>
      <c r="I21" s="66"/>
      <c r="J21" s="66"/>
      <c r="K21" s="31"/>
      <c r="L21" s="31"/>
      <c r="M21" s="31"/>
    </row>
    <row r="22" spans="1:13" ht="14.45" customHeight="1" thickBot="1">
      <c r="A22" s="144"/>
      <c r="B22" s="145"/>
      <c r="C22" s="36"/>
      <c r="D22" s="35"/>
      <c r="E22" s="130"/>
      <c r="F22" s="131"/>
      <c r="G22" s="131"/>
      <c r="H22" s="131"/>
      <c r="I22" s="2"/>
      <c r="J22" s="2"/>
      <c r="K22" s="30"/>
      <c r="L22" s="30"/>
      <c r="M22" s="30"/>
    </row>
    <row r="23" spans="1:13" ht="14.4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90">
      <c r="A24" s="142" t="s">
        <v>8</v>
      </c>
      <c r="B24" s="143"/>
      <c r="C24" s="6" t="s">
        <v>20</v>
      </c>
      <c r="D24" s="6" t="s">
        <v>16</v>
      </c>
      <c r="E24" s="6" t="s">
        <v>6</v>
      </c>
      <c r="F24" s="6" t="s">
        <v>4</v>
      </c>
      <c r="G24" s="11" t="s">
        <v>17</v>
      </c>
      <c r="H24" s="11" t="s">
        <v>18</v>
      </c>
      <c r="I24" s="11" t="s">
        <v>6</v>
      </c>
      <c r="J24" s="11" t="s">
        <v>4</v>
      </c>
      <c r="K24" s="17" t="s">
        <v>5</v>
      </c>
      <c r="L24" s="140" t="s">
        <v>7</v>
      </c>
      <c r="M24" s="141"/>
    </row>
    <row r="25" spans="1:13" ht="14.45" customHeight="1">
      <c r="A25" s="122" t="s">
        <v>92</v>
      </c>
      <c r="B25" s="123"/>
      <c r="C25" s="7">
        <v>0.1016</v>
      </c>
      <c r="D25" s="7">
        <f>C25*L7/55*1000</f>
        <v>1.8472727272727272</v>
      </c>
      <c r="E25" s="8">
        <v>10.87</v>
      </c>
      <c r="F25" s="8">
        <f>D25*E25</f>
        <v>20.079854545454545</v>
      </c>
      <c r="G25" s="26">
        <v>0.13450000000000001</v>
      </c>
      <c r="H25" s="25">
        <f>G25*M7/55*1000</f>
        <v>2.4454545454545458</v>
      </c>
      <c r="I25" s="23">
        <v>10.87</v>
      </c>
      <c r="J25" s="13">
        <f>H25*I25</f>
        <v>26.582090909090912</v>
      </c>
      <c r="K25" s="18">
        <f>D25+H25</f>
        <v>4.2927272727272729</v>
      </c>
      <c r="L25" s="120">
        <f>F25+J25</f>
        <v>46.66194545454546</v>
      </c>
      <c r="M25" s="121"/>
    </row>
    <row r="26" spans="1:13" ht="14.45" customHeight="1">
      <c r="A26" s="122" t="s">
        <v>25</v>
      </c>
      <c r="B26" s="123"/>
      <c r="C26" s="7">
        <v>5.7700000000000001E-2</v>
      </c>
      <c r="D26" s="7">
        <f>C26*L7</f>
        <v>5.7700000000000001E-2</v>
      </c>
      <c r="E26" s="8">
        <v>66.98</v>
      </c>
      <c r="F26" s="8">
        <f>D26*E26</f>
        <v>3.8647460000000002</v>
      </c>
      <c r="G26" s="26">
        <v>7.6899999999999996E-2</v>
      </c>
      <c r="H26" s="25">
        <f>G26*M7</f>
        <v>7.6899999999999996E-2</v>
      </c>
      <c r="I26" s="23">
        <v>66.98</v>
      </c>
      <c r="J26" s="13">
        <f>H26*I26</f>
        <v>5.1507620000000003</v>
      </c>
      <c r="K26" s="18">
        <f>D26+H26</f>
        <v>0.1346</v>
      </c>
      <c r="L26" s="120">
        <f>F26+J26</f>
        <v>9.0155080000000005</v>
      </c>
      <c r="M26" s="121"/>
    </row>
    <row r="27" spans="1:13" ht="14.45" customHeight="1">
      <c r="A27" s="118" t="s">
        <v>19</v>
      </c>
      <c r="B27" s="119"/>
      <c r="C27" s="7">
        <v>1.1599999999999999E-2</v>
      </c>
      <c r="D27" s="7">
        <f>C27*L7</f>
        <v>1.1599999999999999E-2</v>
      </c>
      <c r="E27" s="8">
        <v>916</v>
      </c>
      <c r="F27" s="8">
        <f>D27*E27</f>
        <v>10.625599999999999</v>
      </c>
      <c r="G27" s="26">
        <v>1.54E-2</v>
      </c>
      <c r="H27" s="25">
        <f>G27*M7</f>
        <v>1.54E-2</v>
      </c>
      <c r="I27" s="23">
        <v>916</v>
      </c>
      <c r="J27" s="13">
        <f t="shared" ref="J27:J38" si="0">H27*I27</f>
        <v>14.106400000000001</v>
      </c>
      <c r="K27" s="18">
        <f>D27+H27</f>
        <v>2.7E-2</v>
      </c>
      <c r="L27" s="120">
        <f>F27+J27</f>
        <v>24.731999999999999</v>
      </c>
      <c r="M27" s="121"/>
    </row>
    <row r="28" spans="1:13" ht="14.45" customHeight="1">
      <c r="A28" s="122" t="s">
        <v>29</v>
      </c>
      <c r="B28" s="123"/>
      <c r="C28" s="34">
        <v>4.4999999999999999E-4</v>
      </c>
      <c r="D28" s="7">
        <f>C28*L7</f>
        <v>4.4999999999999999E-4</v>
      </c>
      <c r="E28" s="8">
        <v>20</v>
      </c>
      <c r="F28" s="8">
        <f>D28*E28</f>
        <v>8.9999999999999993E-3</v>
      </c>
      <c r="G28" s="41">
        <v>5.9999999999999995E-4</v>
      </c>
      <c r="H28" s="25">
        <f>G28*M7</f>
        <v>5.9999999999999995E-4</v>
      </c>
      <c r="I28" s="23">
        <v>20</v>
      </c>
      <c r="J28" s="13">
        <f t="shared" si="0"/>
        <v>1.1999999999999999E-2</v>
      </c>
      <c r="K28" s="18">
        <f>D28+H28</f>
        <v>1.0499999999999999E-3</v>
      </c>
      <c r="L28" s="120">
        <f>F28+J28</f>
        <v>2.0999999999999998E-2</v>
      </c>
      <c r="M28" s="121"/>
    </row>
    <row r="29" spans="1:13" ht="14.45" customHeight="1">
      <c r="A29" s="122"/>
      <c r="B29" s="123"/>
      <c r="C29" s="7"/>
      <c r="D29" s="7"/>
      <c r="E29" s="8"/>
      <c r="F29" s="8">
        <f>SUM(F25:F28)</f>
        <v>34.57920054545454</v>
      </c>
      <c r="G29" s="26"/>
      <c r="H29" s="25"/>
      <c r="I29" s="23"/>
      <c r="J29" s="13">
        <f>SUM(J25:J28)</f>
        <v>45.851252909090917</v>
      </c>
      <c r="K29" s="18"/>
      <c r="L29" s="63"/>
      <c r="M29" s="65"/>
    </row>
    <row r="30" spans="1:13" ht="14.45" customHeight="1">
      <c r="A30" s="122" t="s">
        <v>75</v>
      </c>
      <c r="B30" s="123"/>
      <c r="C30" s="7">
        <v>0.1</v>
      </c>
      <c r="D30" s="7">
        <f>C30*L7</f>
        <v>0.1</v>
      </c>
      <c r="E30" s="8">
        <v>156</v>
      </c>
      <c r="F30" s="8">
        <f>D30*E30</f>
        <v>15.600000000000001</v>
      </c>
      <c r="G30" s="19">
        <v>0.1</v>
      </c>
      <c r="H30" s="25">
        <f>G30*M7</f>
        <v>0.1</v>
      </c>
      <c r="I30" s="23">
        <v>156</v>
      </c>
      <c r="J30" s="13">
        <f t="shared" ref="J30" si="1">H30*I30</f>
        <v>15.600000000000001</v>
      </c>
      <c r="K30" s="18">
        <f t="shared" ref="K30" si="2">D30+H30</f>
        <v>0.2</v>
      </c>
      <c r="L30" s="120">
        <f t="shared" ref="L30" si="3">F30+J30</f>
        <v>31.200000000000003</v>
      </c>
      <c r="M30" s="121"/>
    </row>
    <row r="31" spans="1:13" ht="14.45" customHeight="1">
      <c r="A31" s="122"/>
      <c r="B31" s="123"/>
      <c r="C31" s="7"/>
      <c r="D31" s="7"/>
      <c r="E31" s="8"/>
      <c r="F31" s="8"/>
      <c r="G31" s="29"/>
      <c r="H31" s="25"/>
      <c r="I31" s="23"/>
      <c r="J31" s="13"/>
      <c r="K31" s="18"/>
      <c r="L31" s="120"/>
      <c r="M31" s="121"/>
    </row>
    <row r="32" spans="1:13" ht="14.45" customHeight="1">
      <c r="A32" s="138" t="s">
        <v>76</v>
      </c>
      <c r="B32" s="139"/>
      <c r="C32" s="37">
        <v>5.0000000000000001E-3</v>
      </c>
      <c r="D32" s="7">
        <f>C32*L7</f>
        <v>5.0000000000000001E-3</v>
      </c>
      <c r="E32" s="8">
        <v>1112</v>
      </c>
      <c r="F32" s="8">
        <f>D32*E32</f>
        <v>5.5600000000000005</v>
      </c>
      <c r="G32" s="38">
        <v>5.0000000000000001E-3</v>
      </c>
      <c r="H32" s="25">
        <f>G32*M7</f>
        <v>5.0000000000000001E-3</v>
      </c>
      <c r="I32" s="23">
        <v>1112</v>
      </c>
      <c r="J32" s="13">
        <f t="shared" si="0"/>
        <v>5.5600000000000005</v>
      </c>
      <c r="K32" s="18">
        <f>D32+H32</f>
        <v>0.01</v>
      </c>
      <c r="L32" s="120">
        <f>F32+J32</f>
        <v>11.120000000000001</v>
      </c>
      <c r="M32" s="121"/>
    </row>
    <row r="33" spans="1:13" ht="14.45" customHeight="1">
      <c r="A33" s="138" t="s">
        <v>25</v>
      </c>
      <c r="B33" s="139"/>
      <c r="C33" s="37">
        <v>0.13</v>
      </c>
      <c r="D33" s="7">
        <f>C33*L7</f>
        <v>0.13</v>
      </c>
      <c r="E33" s="8">
        <v>66.98</v>
      </c>
      <c r="F33" s="8">
        <f>D33*E33</f>
        <v>8.7074000000000016</v>
      </c>
      <c r="G33" s="38">
        <v>0.13</v>
      </c>
      <c r="H33" s="25">
        <f>G33*M7</f>
        <v>0.13</v>
      </c>
      <c r="I33" s="23">
        <v>66.98</v>
      </c>
      <c r="J33" s="13">
        <f>H33*I33</f>
        <v>8.7074000000000016</v>
      </c>
      <c r="K33" s="18">
        <f>D33+H33</f>
        <v>0.26</v>
      </c>
      <c r="L33" s="120">
        <f>F33+J33</f>
        <v>17.414800000000003</v>
      </c>
      <c r="M33" s="121"/>
    </row>
    <row r="34" spans="1:13" ht="14.45" customHeight="1">
      <c r="A34" s="138" t="s">
        <v>26</v>
      </c>
      <c r="B34" s="139"/>
      <c r="C34" s="37">
        <v>7.0000000000000001E-3</v>
      </c>
      <c r="D34" s="7">
        <f>C34*L7</f>
        <v>7.0000000000000001E-3</v>
      </c>
      <c r="E34" s="8">
        <v>97</v>
      </c>
      <c r="F34" s="8">
        <f t="shared" ref="F34:F40" si="4">D34*E34</f>
        <v>0.67900000000000005</v>
      </c>
      <c r="G34" s="38">
        <v>7.0000000000000001E-3</v>
      </c>
      <c r="H34" s="25">
        <f>G34*M7</f>
        <v>7.0000000000000001E-3</v>
      </c>
      <c r="I34" s="23">
        <v>97</v>
      </c>
      <c r="J34" s="13">
        <f t="shared" si="0"/>
        <v>0.67900000000000005</v>
      </c>
      <c r="K34" s="18">
        <f t="shared" ref="K34:K40" si="5">D34+H34</f>
        <v>1.4E-2</v>
      </c>
      <c r="L34" s="120">
        <f>F34+J34</f>
        <v>1.3580000000000001</v>
      </c>
      <c r="M34" s="121"/>
    </row>
    <row r="35" spans="1:13">
      <c r="A35" s="136"/>
      <c r="B35" s="137"/>
      <c r="C35" s="37"/>
      <c r="D35" s="7"/>
      <c r="E35" s="8"/>
      <c r="F35" s="8">
        <f>SUM(F32:F34)</f>
        <v>14.946400000000002</v>
      </c>
      <c r="G35" s="38"/>
      <c r="H35" s="25"/>
      <c r="I35" s="23"/>
      <c r="J35" s="13">
        <f>SUM(J32:J34)</f>
        <v>14.946400000000002</v>
      </c>
      <c r="K35" s="18"/>
      <c r="L35" s="63"/>
      <c r="M35" s="64"/>
    </row>
    <row r="36" spans="1:13" ht="14.45" customHeight="1">
      <c r="A36" s="122" t="s">
        <v>50</v>
      </c>
      <c r="B36" s="123"/>
      <c r="C36" s="7">
        <v>0.02</v>
      </c>
      <c r="D36" s="7">
        <f>C36*L7</f>
        <v>0.02</v>
      </c>
      <c r="E36" s="8">
        <v>74</v>
      </c>
      <c r="F36" s="8">
        <f t="shared" si="4"/>
        <v>1.48</v>
      </c>
      <c r="G36" s="39">
        <v>0.03</v>
      </c>
      <c r="H36" s="25">
        <f>G36*M7</f>
        <v>0.03</v>
      </c>
      <c r="I36" s="23">
        <v>74</v>
      </c>
      <c r="J36" s="13">
        <f t="shared" si="0"/>
        <v>2.2199999999999998</v>
      </c>
      <c r="K36" s="18">
        <f t="shared" si="5"/>
        <v>0.05</v>
      </c>
      <c r="L36" s="120">
        <f>F36+J36</f>
        <v>3.6999999999999997</v>
      </c>
      <c r="M36" s="121"/>
    </row>
    <row r="37" spans="1:13" ht="14.45" customHeight="1">
      <c r="A37" s="122"/>
      <c r="B37" s="123"/>
      <c r="C37" s="7"/>
      <c r="D37" s="7"/>
      <c r="E37" s="8"/>
      <c r="F37" s="8"/>
      <c r="G37" s="38"/>
      <c r="H37" s="25"/>
      <c r="I37" s="23"/>
      <c r="J37" s="13"/>
      <c r="K37" s="18"/>
      <c r="L37" s="120"/>
      <c r="M37" s="121"/>
    </row>
    <row r="38" spans="1:13" ht="14.45" customHeight="1">
      <c r="A38" s="122" t="s">
        <v>38</v>
      </c>
      <c r="B38" s="123"/>
      <c r="C38" s="7">
        <v>0.04</v>
      </c>
      <c r="D38" s="7">
        <f>C38*L7</f>
        <v>0.04</v>
      </c>
      <c r="E38" s="8">
        <v>68</v>
      </c>
      <c r="F38" s="8">
        <f t="shared" si="4"/>
        <v>2.72</v>
      </c>
      <c r="G38" s="38">
        <v>0.04</v>
      </c>
      <c r="H38" s="25">
        <f>G38*M7</f>
        <v>0.04</v>
      </c>
      <c r="I38" s="23">
        <v>68</v>
      </c>
      <c r="J38" s="13">
        <f t="shared" si="0"/>
        <v>2.72</v>
      </c>
      <c r="K38" s="18">
        <f t="shared" si="5"/>
        <v>0.08</v>
      </c>
      <c r="L38" s="120">
        <f t="shared" ref="L38:L40" si="6">F38+J38</f>
        <v>5.44</v>
      </c>
      <c r="M38" s="121"/>
    </row>
    <row r="39" spans="1:13" ht="14.45" customHeight="1">
      <c r="A39" s="122"/>
      <c r="B39" s="123"/>
      <c r="C39" s="7"/>
      <c r="D39" s="7"/>
      <c r="E39" s="8"/>
      <c r="F39" s="8"/>
      <c r="G39" s="38"/>
      <c r="H39" s="12"/>
      <c r="I39" s="23"/>
      <c r="J39" s="13"/>
      <c r="K39" s="18"/>
      <c r="L39" s="120"/>
      <c r="M39" s="121"/>
    </row>
    <row r="40" spans="1:13" ht="14.45" customHeight="1">
      <c r="A40" s="122" t="s">
        <v>77</v>
      </c>
      <c r="B40" s="123"/>
      <c r="C40" s="34">
        <v>6.7799999999999999E-2</v>
      </c>
      <c r="D40" s="7">
        <f>C40*M7</f>
        <v>6.7799999999999999E-2</v>
      </c>
      <c r="E40" s="8">
        <v>250</v>
      </c>
      <c r="F40" s="8">
        <f t="shared" si="4"/>
        <v>16.95</v>
      </c>
      <c r="G40" s="40">
        <v>0.113</v>
      </c>
      <c r="H40" s="12">
        <f>G40*M7</f>
        <v>0.113</v>
      </c>
      <c r="I40" s="23">
        <v>250</v>
      </c>
      <c r="J40" s="13">
        <f>H40*I40</f>
        <v>28.25</v>
      </c>
      <c r="K40" s="18">
        <f t="shared" si="5"/>
        <v>0.18080000000000002</v>
      </c>
      <c r="L40" s="120">
        <f t="shared" si="6"/>
        <v>45.2</v>
      </c>
      <c r="M40" s="121"/>
    </row>
    <row r="41" spans="1:13" ht="14.45" customHeight="1">
      <c r="A41" s="122"/>
      <c r="B41" s="123"/>
      <c r="C41" s="7"/>
      <c r="D41" s="7"/>
      <c r="E41" s="8"/>
      <c r="F41" s="8"/>
      <c r="G41" s="29"/>
      <c r="H41" s="12"/>
      <c r="I41" s="22"/>
      <c r="J41" s="13"/>
      <c r="K41" s="18"/>
      <c r="L41" s="120"/>
      <c r="M41" s="121"/>
    </row>
    <row r="42" spans="1:13" ht="14.45" customHeight="1">
      <c r="A42" s="122" t="s">
        <v>28</v>
      </c>
      <c r="B42" s="123"/>
      <c r="C42" s="7">
        <v>0.04</v>
      </c>
      <c r="D42" s="20">
        <f>C42*L7</f>
        <v>0.04</v>
      </c>
      <c r="E42" s="21">
        <v>277</v>
      </c>
      <c r="F42" s="21">
        <f t="shared" ref="F42:F52" si="7">D42*E42</f>
        <v>11.08</v>
      </c>
      <c r="G42" s="29">
        <v>4.8000000000000001E-2</v>
      </c>
      <c r="H42" s="12">
        <f>G42*M7</f>
        <v>4.8000000000000001E-2</v>
      </c>
      <c r="I42" s="23">
        <v>277</v>
      </c>
      <c r="J42" s="13">
        <f t="shared" ref="J42:J52" si="8">H42*I42</f>
        <v>13.296000000000001</v>
      </c>
      <c r="K42" s="27">
        <f t="shared" ref="K42:K52" si="9">D42+H42</f>
        <v>8.7999999999999995E-2</v>
      </c>
      <c r="L42" s="124">
        <f t="shared" ref="L42:L47" si="10">F42+J42</f>
        <v>24.376000000000001</v>
      </c>
      <c r="M42" s="125"/>
    </row>
    <row r="43" spans="1:13" ht="14.45" customHeight="1">
      <c r="A43" s="122" t="s">
        <v>24</v>
      </c>
      <c r="B43" s="123"/>
      <c r="C43" s="20">
        <v>2.1329999999999998E-2</v>
      </c>
      <c r="D43" s="7">
        <f>C43*L7</f>
        <v>2.1329999999999998E-2</v>
      </c>
      <c r="E43" s="8">
        <v>55</v>
      </c>
      <c r="F43" s="8">
        <f t="shared" si="7"/>
        <v>1.1731499999999999</v>
      </c>
      <c r="G43" s="29">
        <v>2.666E-2</v>
      </c>
      <c r="H43" s="12">
        <f>G43*M7</f>
        <v>2.666E-2</v>
      </c>
      <c r="I43" s="23">
        <v>55</v>
      </c>
      <c r="J43" s="13">
        <f t="shared" si="8"/>
        <v>1.4662999999999999</v>
      </c>
      <c r="K43" s="18">
        <f t="shared" si="9"/>
        <v>4.7989999999999998E-2</v>
      </c>
      <c r="L43" s="120">
        <f t="shared" si="10"/>
        <v>2.6394500000000001</v>
      </c>
      <c r="M43" s="121"/>
    </row>
    <row r="44" spans="1:13">
      <c r="A44" s="122" t="s">
        <v>64</v>
      </c>
      <c r="B44" s="123"/>
      <c r="C44" s="7">
        <v>0.01</v>
      </c>
      <c r="D44" s="20">
        <f>C44*L7</f>
        <v>0.01</v>
      </c>
      <c r="E44" s="21">
        <v>46</v>
      </c>
      <c r="F44" s="21">
        <f t="shared" si="7"/>
        <v>0.46</v>
      </c>
      <c r="G44" s="29">
        <v>1.2500000000000001E-2</v>
      </c>
      <c r="H44" s="12">
        <f>G44*M7</f>
        <v>1.2500000000000001E-2</v>
      </c>
      <c r="I44" s="23">
        <v>46</v>
      </c>
      <c r="J44" s="13">
        <f t="shared" si="8"/>
        <v>0.57500000000000007</v>
      </c>
      <c r="K44" s="27">
        <f t="shared" si="9"/>
        <v>2.2499999999999999E-2</v>
      </c>
      <c r="L44" s="124">
        <f t="shared" si="10"/>
        <v>1.0350000000000001</v>
      </c>
      <c r="M44" s="125"/>
    </row>
    <row r="45" spans="1:13" ht="14.45" customHeight="1">
      <c r="A45" s="122" t="s">
        <v>27</v>
      </c>
      <c r="B45" s="123"/>
      <c r="C45" s="58">
        <v>1.2500000000000001E-2</v>
      </c>
      <c r="D45" s="7">
        <f>C45*L7</f>
        <v>1.2500000000000001E-2</v>
      </c>
      <c r="E45" s="8">
        <v>60</v>
      </c>
      <c r="F45" s="8">
        <f t="shared" si="7"/>
        <v>0.75</v>
      </c>
      <c r="G45" s="55">
        <v>1.562E-2</v>
      </c>
      <c r="H45" s="12">
        <f>G45*M7</f>
        <v>1.562E-2</v>
      </c>
      <c r="I45" s="23">
        <v>60</v>
      </c>
      <c r="J45" s="13">
        <f t="shared" si="8"/>
        <v>0.93720000000000003</v>
      </c>
      <c r="K45" s="18">
        <f t="shared" si="9"/>
        <v>2.8119999999999999E-2</v>
      </c>
      <c r="L45" s="120">
        <f t="shared" si="10"/>
        <v>1.6872</v>
      </c>
      <c r="M45" s="121"/>
    </row>
    <row r="46" spans="1:13">
      <c r="A46" s="122" t="s">
        <v>36</v>
      </c>
      <c r="B46" s="123"/>
      <c r="C46" s="34">
        <v>0.04</v>
      </c>
      <c r="D46" s="20">
        <f>C46*L7</f>
        <v>0.04</v>
      </c>
      <c r="E46" s="21">
        <v>45</v>
      </c>
      <c r="F46" s="21">
        <f t="shared" si="7"/>
        <v>1.8</v>
      </c>
      <c r="G46" s="55">
        <v>0.05</v>
      </c>
      <c r="H46" s="12">
        <f>G46*M7</f>
        <v>0.05</v>
      </c>
      <c r="I46" s="23">
        <v>45</v>
      </c>
      <c r="J46" s="13">
        <f t="shared" si="8"/>
        <v>2.25</v>
      </c>
      <c r="K46" s="27">
        <f t="shared" si="9"/>
        <v>0.09</v>
      </c>
      <c r="L46" s="124">
        <f t="shared" si="10"/>
        <v>4.05</v>
      </c>
      <c r="M46" s="125"/>
    </row>
    <row r="47" spans="1:13" ht="14.45" customHeight="1">
      <c r="A47" s="122" t="s">
        <v>78</v>
      </c>
      <c r="B47" s="123"/>
      <c r="C47" s="20">
        <v>1.5E-3</v>
      </c>
      <c r="D47" s="7">
        <f>C47*L7</f>
        <v>1.5E-3</v>
      </c>
      <c r="E47" s="8">
        <v>356</v>
      </c>
      <c r="F47" s="8">
        <f t="shared" si="7"/>
        <v>0.53400000000000003</v>
      </c>
      <c r="G47" s="29">
        <v>1.8699999999999999E-3</v>
      </c>
      <c r="H47" s="12">
        <f>G47*M7</f>
        <v>1.8699999999999999E-3</v>
      </c>
      <c r="I47" s="23">
        <v>356</v>
      </c>
      <c r="J47" s="13">
        <f t="shared" si="8"/>
        <v>0.66571999999999998</v>
      </c>
      <c r="K47" s="18">
        <f t="shared" si="9"/>
        <v>3.3699999999999997E-3</v>
      </c>
      <c r="L47" s="120">
        <f t="shared" si="10"/>
        <v>1.1997200000000001</v>
      </c>
      <c r="M47" s="121"/>
    </row>
    <row r="48" spans="1:13">
      <c r="A48" s="122" t="s">
        <v>31</v>
      </c>
      <c r="B48" s="123"/>
      <c r="C48" s="20">
        <v>0.02</v>
      </c>
      <c r="D48" s="7">
        <f>C48*L7</f>
        <v>0.02</v>
      </c>
      <c r="E48" s="8">
        <v>40</v>
      </c>
      <c r="F48" s="8">
        <f t="shared" si="7"/>
        <v>0.8</v>
      </c>
      <c r="G48" s="29">
        <v>2.5000000000000001E-2</v>
      </c>
      <c r="H48" s="12">
        <f>G48*M7</f>
        <v>2.5000000000000001E-2</v>
      </c>
      <c r="I48" s="23">
        <v>40</v>
      </c>
      <c r="J48" s="13">
        <f t="shared" si="8"/>
        <v>1</v>
      </c>
      <c r="K48" s="18">
        <f t="shared" si="9"/>
        <v>4.4999999999999998E-2</v>
      </c>
      <c r="L48" s="120">
        <f>F48+J48</f>
        <v>1.8</v>
      </c>
      <c r="M48" s="121"/>
    </row>
    <row r="49" spans="1:13">
      <c r="A49" s="122" t="s">
        <v>65</v>
      </c>
      <c r="B49" s="123"/>
      <c r="C49" s="7">
        <v>3.0000000000000001E-3</v>
      </c>
      <c r="D49" s="7">
        <f>C49*L7</f>
        <v>3.0000000000000001E-3</v>
      </c>
      <c r="E49" s="8">
        <v>135</v>
      </c>
      <c r="F49" s="8">
        <f t="shared" si="7"/>
        <v>0.40500000000000003</v>
      </c>
      <c r="G49" s="26">
        <v>3.7499999999999999E-3</v>
      </c>
      <c r="H49" s="25">
        <f>G49*M7</f>
        <v>3.7499999999999999E-3</v>
      </c>
      <c r="I49" s="23">
        <v>135</v>
      </c>
      <c r="J49" s="13">
        <f t="shared" si="8"/>
        <v>0.50624999999999998</v>
      </c>
      <c r="K49" s="18">
        <f t="shared" si="9"/>
        <v>6.7499999999999999E-3</v>
      </c>
      <c r="L49" s="120">
        <f t="shared" ref="L49:L52" si="11">F49+J49</f>
        <v>0.91125</v>
      </c>
      <c r="M49" s="121"/>
    </row>
    <row r="50" spans="1:13" s="114" customFormat="1">
      <c r="A50" s="122" t="s">
        <v>21</v>
      </c>
      <c r="B50" s="123"/>
      <c r="C50" s="7">
        <v>0.01</v>
      </c>
      <c r="D50" s="7">
        <f>C50*L7</f>
        <v>0.01</v>
      </c>
      <c r="E50" s="8">
        <v>378</v>
      </c>
      <c r="F50" s="8">
        <f t="shared" si="7"/>
        <v>3.7800000000000002</v>
      </c>
      <c r="G50" s="26">
        <v>0.01</v>
      </c>
      <c r="H50" s="25">
        <f>G50*M7</f>
        <v>0.01</v>
      </c>
      <c r="I50" s="23">
        <v>378</v>
      </c>
      <c r="J50" s="13">
        <f t="shared" si="8"/>
        <v>3.7800000000000002</v>
      </c>
      <c r="K50" s="18">
        <f t="shared" si="9"/>
        <v>0.02</v>
      </c>
      <c r="L50" s="120">
        <f t="shared" ref="L50" si="12">F50+J50</f>
        <v>7.5600000000000005</v>
      </c>
      <c r="M50" s="121"/>
    </row>
    <row r="51" spans="1:13" ht="14.45" customHeight="1">
      <c r="A51" s="122" t="s">
        <v>66</v>
      </c>
      <c r="B51" s="123"/>
      <c r="C51" s="85">
        <v>4.0000000000000003E-5</v>
      </c>
      <c r="D51" s="7">
        <f>C51*L7</f>
        <v>4.0000000000000003E-5</v>
      </c>
      <c r="E51" s="8">
        <v>588</v>
      </c>
      <c r="F51" s="8">
        <f t="shared" si="7"/>
        <v>2.3520000000000003E-2</v>
      </c>
      <c r="G51" s="86">
        <v>5.0000000000000002E-5</v>
      </c>
      <c r="H51" s="25">
        <f>G51*M7</f>
        <v>5.0000000000000002E-5</v>
      </c>
      <c r="I51" s="23">
        <v>588</v>
      </c>
      <c r="J51" s="13">
        <f t="shared" si="8"/>
        <v>2.9400000000000003E-2</v>
      </c>
      <c r="K51" s="18">
        <f t="shared" si="9"/>
        <v>9.0000000000000006E-5</v>
      </c>
      <c r="L51" s="120">
        <f t="shared" si="11"/>
        <v>5.2920000000000009E-2</v>
      </c>
      <c r="M51" s="121"/>
    </row>
    <row r="52" spans="1:13" ht="14.45" customHeight="1">
      <c r="A52" s="122" t="s">
        <v>29</v>
      </c>
      <c r="B52" s="123"/>
      <c r="C52" s="34">
        <v>2.9999999999999997E-4</v>
      </c>
      <c r="D52" s="7">
        <f>C52*L7</f>
        <v>2.9999999999999997E-4</v>
      </c>
      <c r="E52" s="8">
        <v>20</v>
      </c>
      <c r="F52" s="8">
        <f t="shared" si="7"/>
        <v>5.9999999999999993E-3</v>
      </c>
      <c r="G52" s="41">
        <v>3.6999999999999999E-4</v>
      </c>
      <c r="H52" s="25">
        <f>G52*M7</f>
        <v>3.6999999999999999E-4</v>
      </c>
      <c r="I52" s="23">
        <v>20</v>
      </c>
      <c r="J52" s="13">
        <f t="shared" si="8"/>
        <v>7.4000000000000003E-3</v>
      </c>
      <c r="K52" s="18">
        <f t="shared" si="9"/>
        <v>6.7000000000000002E-4</v>
      </c>
      <c r="L52" s="120">
        <f t="shared" si="11"/>
        <v>1.3399999999999999E-2</v>
      </c>
      <c r="M52" s="121"/>
    </row>
    <row r="53" spans="1:13">
      <c r="A53" s="118"/>
      <c r="B53" s="119"/>
      <c r="C53" s="7"/>
      <c r="D53" s="7"/>
      <c r="E53" s="8"/>
      <c r="F53" s="8">
        <f>SUM(F42:F52)</f>
        <v>20.811670000000007</v>
      </c>
      <c r="G53" s="26"/>
      <c r="H53" s="25"/>
      <c r="I53" s="23"/>
      <c r="J53" s="13">
        <f>SUM(J42:J52)</f>
        <v>24.513270000000002</v>
      </c>
      <c r="K53" s="18"/>
      <c r="L53" s="63"/>
      <c r="M53" s="64"/>
    </row>
    <row r="54" spans="1:13">
      <c r="A54" s="118" t="s">
        <v>32</v>
      </c>
      <c r="B54" s="119"/>
      <c r="C54" s="7">
        <v>4.8959999999999997E-2</v>
      </c>
      <c r="D54" s="7">
        <f>C54*L7</f>
        <v>4.8959999999999997E-2</v>
      </c>
      <c r="E54" s="8">
        <v>117</v>
      </c>
      <c r="F54" s="8">
        <f t="shared" ref="F54:F62" si="13">D54*E54</f>
        <v>5.7283199999999992</v>
      </c>
      <c r="G54" s="28">
        <v>5.4399999999999997E-2</v>
      </c>
      <c r="H54" s="25">
        <f>G54*M7</f>
        <v>5.4399999999999997E-2</v>
      </c>
      <c r="I54" s="23">
        <v>117</v>
      </c>
      <c r="J54" s="13">
        <f t="shared" ref="J54:J62" si="14">H54*I54</f>
        <v>6.3647999999999998</v>
      </c>
      <c r="K54" s="18">
        <f t="shared" ref="K54:K62" si="15">D54+H54</f>
        <v>0.10335999999999999</v>
      </c>
      <c r="L54" s="120">
        <f t="shared" ref="L54:L62" si="16">F54+J54</f>
        <v>12.093119999999999</v>
      </c>
      <c r="M54" s="121"/>
    </row>
    <row r="55" spans="1:13">
      <c r="A55" s="118" t="s">
        <v>33</v>
      </c>
      <c r="B55" s="119"/>
      <c r="C55" s="7">
        <v>6.5879999999999994E-2</v>
      </c>
      <c r="D55" s="7">
        <f>C55*L7</f>
        <v>6.5879999999999994E-2</v>
      </c>
      <c r="E55" s="8">
        <v>580</v>
      </c>
      <c r="F55" s="8">
        <f t="shared" si="13"/>
        <v>38.2104</v>
      </c>
      <c r="G55" s="28">
        <v>7.3200000000000001E-2</v>
      </c>
      <c r="H55" s="25">
        <f>G55*M7</f>
        <v>7.3200000000000001E-2</v>
      </c>
      <c r="I55" s="23">
        <v>580</v>
      </c>
      <c r="J55" s="13">
        <f t="shared" si="14"/>
        <v>42.456000000000003</v>
      </c>
      <c r="K55" s="18">
        <f t="shared" si="15"/>
        <v>0.13907999999999998</v>
      </c>
      <c r="L55" s="120">
        <f t="shared" si="16"/>
        <v>80.66640000000001</v>
      </c>
      <c r="M55" s="121"/>
    </row>
    <row r="56" spans="1:13">
      <c r="A56" s="122" t="s">
        <v>27</v>
      </c>
      <c r="B56" s="123"/>
      <c r="C56" s="34">
        <v>2.2499999999999999E-2</v>
      </c>
      <c r="D56" s="7">
        <f>C56*L7</f>
        <v>2.2499999999999999E-2</v>
      </c>
      <c r="E56" s="8">
        <v>60</v>
      </c>
      <c r="F56" s="8">
        <f t="shared" si="13"/>
        <v>1.3499999999999999</v>
      </c>
      <c r="G56" s="55">
        <v>2.5000000000000001E-2</v>
      </c>
      <c r="H56" s="25">
        <f>G56*M7</f>
        <v>2.5000000000000001E-2</v>
      </c>
      <c r="I56" s="23">
        <v>60</v>
      </c>
      <c r="J56" s="13">
        <f t="shared" si="14"/>
        <v>1.5</v>
      </c>
      <c r="K56" s="18">
        <f t="shared" si="15"/>
        <v>4.7500000000000001E-2</v>
      </c>
      <c r="L56" s="120">
        <f t="shared" si="16"/>
        <v>2.8499999999999996</v>
      </c>
      <c r="M56" s="121"/>
    </row>
    <row r="57" spans="1:13">
      <c r="A57" s="122" t="s">
        <v>64</v>
      </c>
      <c r="B57" s="123"/>
      <c r="C57" s="7">
        <v>8.9999999999999993E-3</v>
      </c>
      <c r="D57" s="7">
        <f>C57*L7</f>
        <v>8.9999999999999993E-3</v>
      </c>
      <c r="E57" s="8">
        <v>46</v>
      </c>
      <c r="F57" s="8">
        <f t="shared" si="13"/>
        <v>0.41399999999999998</v>
      </c>
      <c r="G57" s="29">
        <v>0.01</v>
      </c>
      <c r="H57" s="25">
        <f>G57*M7</f>
        <v>0.01</v>
      </c>
      <c r="I57" s="23">
        <v>46</v>
      </c>
      <c r="J57" s="13">
        <f t="shared" si="14"/>
        <v>0.46</v>
      </c>
      <c r="K57" s="18">
        <f t="shared" si="15"/>
        <v>1.9E-2</v>
      </c>
      <c r="L57" s="120">
        <f t="shared" si="16"/>
        <v>0.874</v>
      </c>
      <c r="M57" s="121"/>
    </row>
    <row r="58" spans="1:13">
      <c r="A58" s="122" t="s">
        <v>19</v>
      </c>
      <c r="B58" s="123"/>
      <c r="C58" s="7">
        <v>7.1999999999999998E-3</v>
      </c>
      <c r="D58" s="7">
        <f>C58*L7</f>
        <v>7.1999999999999998E-3</v>
      </c>
      <c r="E58" s="8">
        <v>916</v>
      </c>
      <c r="F58" s="8">
        <f t="shared" si="13"/>
        <v>6.5952000000000002</v>
      </c>
      <c r="G58" s="29">
        <v>8.0000000000000002E-3</v>
      </c>
      <c r="H58" s="25">
        <f>G58*M7</f>
        <v>8.0000000000000002E-3</v>
      </c>
      <c r="I58" s="23">
        <v>916</v>
      </c>
      <c r="J58" s="13">
        <f t="shared" si="14"/>
        <v>7.3280000000000003</v>
      </c>
      <c r="K58" s="18">
        <f t="shared" si="15"/>
        <v>1.52E-2</v>
      </c>
      <c r="L58" s="120">
        <f t="shared" si="16"/>
        <v>13.923200000000001</v>
      </c>
      <c r="M58" s="121"/>
    </row>
    <row r="59" spans="1:13">
      <c r="A59" s="122" t="s">
        <v>29</v>
      </c>
      <c r="B59" s="123"/>
      <c r="C59" s="7">
        <v>7.2000000000000005E-4</v>
      </c>
      <c r="D59" s="7">
        <f>C59*L7</f>
        <v>7.2000000000000005E-4</v>
      </c>
      <c r="E59" s="8">
        <v>20</v>
      </c>
      <c r="F59" s="8">
        <f t="shared" si="13"/>
        <v>1.4400000000000001E-2</v>
      </c>
      <c r="G59" s="29">
        <v>8.0000000000000004E-4</v>
      </c>
      <c r="H59" s="25">
        <f>G59*M7</f>
        <v>8.0000000000000004E-4</v>
      </c>
      <c r="I59" s="23">
        <v>20</v>
      </c>
      <c r="J59" s="13">
        <f t="shared" si="14"/>
        <v>1.6E-2</v>
      </c>
      <c r="K59" s="18">
        <f t="shared" si="15"/>
        <v>1.5200000000000001E-3</v>
      </c>
      <c r="L59" s="120">
        <f t="shared" si="16"/>
        <v>3.0400000000000003E-2</v>
      </c>
      <c r="M59" s="121"/>
    </row>
    <row r="60" spans="1:13">
      <c r="A60" s="122"/>
      <c r="B60" s="123"/>
      <c r="C60" s="34"/>
      <c r="D60" s="7"/>
      <c r="E60" s="8"/>
      <c r="F60" s="8">
        <f>SUM(F54:F59)</f>
        <v>52.31232</v>
      </c>
      <c r="G60" s="55"/>
      <c r="H60" s="25"/>
      <c r="I60" s="23"/>
      <c r="J60" s="13">
        <f>SUM(J54:J59)</f>
        <v>58.124800000000008</v>
      </c>
      <c r="K60" s="18"/>
      <c r="L60" s="63"/>
      <c r="M60" s="64"/>
    </row>
    <row r="61" spans="1:13">
      <c r="A61" s="122" t="s">
        <v>79</v>
      </c>
      <c r="B61" s="123"/>
      <c r="C61" s="7">
        <v>2.6800000000000001E-2</v>
      </c>
      <c r="D61" s="7">
        <f>C61*L7</f>
        <v>2.6800000000000001E-2</v>
      </c>
      <c r="E61" s="8">
        <v>130</v>
      </c>
      <c r="F61" s="8">
        <f t="shared" si="13"/>
        <v>3.484</v>
      </c>
      <c r="G61" s="29">
        <v>2.6800000000000001E-2</v>
      </c>
      <c r="H61" s="25">
        <f>G61*M7</f>
        <v>2.6800000000000001E-2</v>
      </c>
      <c r="I61" s="23">
        <v>130</v>
      </c>
      <c r="J61" s="13">
        <f t="shared" si="14"/>
        <v>3.484</v>
      </c>
      <c r="K61" s="18">
        <f t="shared" si="15"/>
        <v>5.3600000000000002E-2</v>
      </c>
      <c r="L61" s="120">
        <f t="shared" si="16"/>
        <v>6.968</v>
      </c>
      <c r="M61" s="121"/>
    </row>
    <row r="62" spans="1:13">
      <c r="A62" s="122" t="s">
        <v>26</v>
      </c>
      <c r="B62" s="123"/>
      <c r="C62" s="34">
        <v>7.0000000000000001E-3</v>
      </c>
      <c r="D62" s="7">
        <f>C62*L7</f>
        <v>7.0000000000000001E-3</v>
      </c>
      <c r="E62" s="8">
        <v>97</v>
      </c>
      <c r="F62" s="8">
        <f t="shared" si="13"/>
        <v>0.67900000000000005</v>
      </c>
      <c r="G62" s="55">
        <v>7.0000000000000001E-3</v>
      </c>
      <c r="H62" s="25">
        <f>G62*M7</f>
        <v>7.0000000000000001E-3</v>
      </c>
      <c r="I62" s="23">
        <v>97</v>
      </c>
      <c r="J62" s="13">
        <f t="shared" si="14"/>
        <v>0.67900000000000005</v>
      </c>
      <c r="K62" s="18">
        <f t="shared" si="15"/>
        <v>1.4E-2</v>
      </c>
      <c r="L62" s="120">
        <f t="shared" si="16"/>
        <v>1.3580000000000001</v>
      </c>
      <c r="M62" s="121"/>
    </row>
    <row r="63" spans="1:13" ht="14.45" customHeight="1">
      <c r="A63" s="122"/>
      <c r="B63" s="123"/>
      <c r="C63" s="7"/>
      <c r="D63" s="7"/>
      <c r="E63" s="8"/>
      <c r="F63" s="8">
        <f>SUM(F61:F62)</f>
        <v>4.1630000000000003</v>
      </c>
      <c r="G63" s="19"/>
      <c r="H63" s="25"/>
      <c r="I63" s="23"/>
      <c r="J63" s="13">
        <f>SUM(J61:J62)</f>
        <v>4.1630000000000003</v>
      </c>
      <c r="K63" s="18"/>
      <c r="L63" s="63"/>
      <c r="M63" s="64"/>
    </row>
    <row r="64" spans="1:13">
      <c r="A64" s="118" t="s">
        <v>50</v>
      </c>
      <c r="B64" s="119"/>
      <c r="C64" s="7">
        <v>0.02</v>
      </c>
      <c r="D64" s="7">
        <f>C64*L7</f>
        <v>0.02</v>
      </c>
      <c r="E64" s="8">
        <v>74</v>
      </c>
      <c r="F64" s="8">
        <f>D64*E64</f>
        <v>1.48</v>
      </c>
      <c r="G64" s="19">
        <v>0.03</v>
      </c>
      <c r="H64" s="25">
        <f>G64*M7</f>
        <v>0.03</v>
      </c>
      <c r="I64" s="23">
        <v>74</v>
      </c>
      <c r="J64" s="13">
        <f>H64*I64</f>
        <v>2.2199999999999998</v>
      </c>
      <c r="K64" s="18">
        <f>D64+H64</f>
        <v>0.05</v>
      </c>
      <c r="L64" s="120">
        <f>F64+J64</f>
        <v>3.6999999999999997</v>
      </c>
      <c r="M64" s="126"/>
    </row>
    <row r="65" spans="1:13">
      <c r="A65" s="118"/>
      <c r="B65" s="119"/>
      <c r="C65" s="7"/>
      <c r="D65" s="7"/>
      <c r="E65" s="8"/>
      <c r="F65" s="8"/>
      <c r="G65" s="19"/>
      <c r="H65" s="25"/>
      <c r="I65" s="23"/>
      <c r="J65" s="13"/>
      <c r="K65" s="18"/>
      <c r="L65" s="120"/>
      <c r="M65" s="126"/>
    </row>
    <row r="66" spans="1:13">
      <c r="A66" s="118" t="s">
        <v>38</v>
      </c>
      <c r="B66" s="119"/>
      <c r="C66" s="7">
        <v>0.05</v>
      </c>
      <c r="D66" s="7">
        <f>C66*L7</f>
        <v>0.05</v>
      </c>
      <c r="E66" s="8">
        <v>68</v>
      </c>
      <c r="F66" s="8">
        <f>D66*E66</f>
        <v>3.4000000000000004</v>
      </c>
      <c r="G66" s="19">
        <v>0.06</v>
      </c>
      <c r="H66" s="25">
        <f>G66*M7</f>
        <v>0.06</v>
      </c>
      <c r="I66" s="23">
        <v>68</v>
      </c>
      <c r="J66" s="13">
        <f>H66*I66</f>
        <v>4.08</v>
      </c>
      <c r="K66" s="18">
        <f>D66+H66</f>
        <v>0.11</v>
      </c>
      <c r="L66" s="120">
        <f>F66+J66</f>
        <v>7.48</v>
      </c>
      <c r="M66" s="126"/>
    </row>
    <row r="67" spans="1:13" ht="14.45" customHeight="1">
      <c r="A67" s="118"/>
      <c r="B67" s="119"/>
      <c r="C67" s="7"/>
      <c r="D67" s="7"/>
      <c r="E67" s="8"/>
      <c r="F67" s="8"/>
      <c r="G67" s="12"/>
      <c r="H67" s="12"/>
      <c r="I67" s="23"/>
      <c r="J67" s="13"/>
      <c r="K67" s="18"/>
      <c r="L67" s="63"/>
      <c r="M67" s="65"/>
    </row>
    <row r="68" spans="1:13">
      <c r="A68" s="132" t="s">
        <v>3</v>
      </c>
      <c r="B68" s="133"/>
      <c r="C68" s="9"/>
      <c r="D68" s="10"/>
      <c r="E68" s="10"/>
      <c r="F68" s="10">
        <f>F29+F30+F35+F36+F38+F40+F53+F60+F63+F64+F66</f>
        <v>168.44259054545455</v>
      </c>
      <c r="G68" s="14"/>
      <c r="H68" s="14"/>
      <c r="I68" s="15"/>
      <c r="J68" s="16">
        <f>J29+J30+J35+J36+J38+J40+J53+J60+J63+J64+J66</f>
        <v>202.68872290909093</v>
      </c>
      <c r="K68" s="18">
        <f>D68+H68</f>
        <v>0</v>
      </c>
      <c r="L68" s="134">
        <f>SUM(L25:L67)</f>
        <v>371.13131345454559</v>
      </c>
      <c r="M68" s="135"/>
    </row>
    <row r="69" spans="1:13">
      <c r="A69" s="53"/>
      <c r="B69" s="53"/>
      <c r="C69" s="53"/>
      <c r="D69" s="53"/>
      <c r="E69" s="53"/>
      <c r="F69" s="53"/>
      <c r="G69" s="54"/>
      <c r="H69" s="54"/>
      <c r="I69" s="54"/>
      <c r="J69" s="54"/>
      <c r="K69" s="54"/>
      <c r="L69" s="54"/>
      <c r="M69" s="54"/>
    </row>
    <row r="71" spans="1:13">
      <c r="E71" s="60" t="s">
        <v>67</v>
      </c>
      <c r="F71" s="33">
        <f>F29+F30+F35+F36+F38</f>
        <v>69.325600545454549</v>
      </c>
      <c r="J71" s="33">
        <f>J29+J30+J35+J36+J38</f>
        <v>81.33765290909092</v>
      </c>
      <c r="M71" s="33">
        <f>F68+J68</f>
        <v>371.13131345454548</v>
      </c>
    </row>
    <row r="72" spans="1:13">
      <c r="E72" s="60" t="s">
        <v>68</v>
      </c>
      <c r="F72" s="33">
        <f>F40+F53+F60+F63+F64+F66</f>
        <v>99.116990000000015</v>
      </c>
      <c r="J72" s="33">
        <f>J40+J53+J60+J63+J64+J66</f>
        <v>121.35107000000001</v>
      </c>
    </row>
    <row r="73" spans="1:13">
      <c r="F73" s="33">
        <f>SUM(F71:F72)</f>
        <v>168.44259054545455</v>
      </c>
      <c r="J73" s="33">
        <f>SUM(J71:J72)</f>
        <v>202.68872290909093</v>
      </c>
    </row>
    <row r="75" spans="1:13">
      <c r="F75" s="33"/>
      <c r="J75" s="33"/>
    </row>
  </sheetData>
  <mergeCells count="117">
    <mergeCell ref="E22:H22"/>
    <mergeCell ref="L32:M32"/>
    <mergeCell ref="L37:M37"/>
    <mergeCell ref="L45:M45"/>
    <mergeCell ref="A33:B33"/>
    <mergeCell ref="L33:M33"/>
    <mergeCell ref="A27:B27"/>
    <mergeCell ref="A28:B28"/>
    <mergeCell ref="L27:M27"/>
    <mergeCell ref="A43:B43"/>
    <mergeCell ref="A44:B44"/>
    <mergeCell ref="L43:M43"/>
    <mergeCell ref="L44:M44"/>
    <mergeCell ref="A39:B39"/>
    <mergeCell ref="A36:B36"/>
    <mergeCell ref="A37:B37"/>
    <mergeCell ref="L28:M28"/>
    <mergeCell ref="A25:B25"/>
    <mergeCell ref="E20:H20"/>
    <mergeCell ref="E21:H21"/>
    <mergeCell ref="L25:M25"/>
    <mergeCell ref="L49:M49"/>
    <mergeCell ref="L54:M54"/>
    <mergeCell ref="L57:M57"/>
    <mergeCell ref="A60:B60"/>
    <mergeCell ref="L34:M34"/>
    <mergeCell ref="A35:B35"/>
    <mergeCell ref="L36:M36"/>
    <mergeCell ref="L24:M24"/>
    <mergeCell ref="A26:B26"/>
    <mergeCell ref="A21:B21"/>
    <mergeCell ref="L26:M26"/>
    <mergeCell ref="A20:B20"/>
    <mergeCell ref="A22:B22"/>
    <mergeCell ref="A24:B24"/>
    <mergeCell ref="A30:B30"/>
    <mergeCell ref="L46:M46"/>
    <mergeCell ref="L41:M41"/>
    <mergeCell ref="L40:M40"/>
    <mergeCell ref="L42:M42"/>
    <mergeCell ref="L39:M39"/>
    <mergeCell ref="A38:B38"/>
    <mergeCell ref="L8:M8"/>
    <mergeCell ref="E10:H10"/>
    <mergeCell ref="E11:H11"/>
    <mergeCell ref="E12:H12"/>
    <mergeCell ref="E13:H13"/>
    <mergeCell ref="E14:H14"/>
    <mergeCell ref="E15:H15"/>
    <mergeCell ref="E16:H16"/>
    <mergeCell ref="B2:H2"/>
    <mergeCell ref="G4:I4"/>
    <mergeCell ref="A19:B19"/>
    <mergeCell ref="A10:B10"/>
    <mergeCell ref="A13:B13"/>
    <mergeCell ref="A11:B11"/>
    <mergeCell ref="A14:B14"/>
    <mergeCell ref="A16:B16"/>
    <mergeCell ref="A17:B17"/>
    <mergeCell ref="A15:B15"/>
    <mergeCell ref="B3:H3"/>
    <mergeCell ref="G5:I5"/>
    <mergeCell ref="A8:B9"/>
    <mergeCell ref="E8:G8"/>
    <mergeCell ref="I8:K8"/>
    <mergeCell ref="E17:H17"/>
    <mergeCell ref="A18:B18"/>
    <mergeCell ref="E18:H18"/>
    <mergeCell ref="A12:B12"/>
    <mergeCell ref="A67:B67"/>
    <mergeCell ref="A68:B68"/>
    <mergeCell ref="L68:M68"/>
    <mergeCell ref="L58:M58"/>
    <mergeCell ref="A52:B52"/>
    <mergeCell ref="L48:M48"/>
    <mergeCell ref="A29:B29"/>
    <mergeCell ref="A31:B31"/>
    <mergeCell ref="L30:M30"/>
    <mergeCell ref="L38:M38"/>
    <mergeCell ref="A34:B34"/>
    <mergeCell ref="A57:B57"/>
    <mergeCell ref="A58:B58"/>
    <mergeCell ref="A45:B45"/>
    <mergeCell ref="L47:M47"/>
    <mergeCell ref="L56:M56"/>
    <mergeCell ref="A42:B42"/>
    <mergeCell ref="A40:B40"/>
    <mergeCell ref="L31:M31"/>
    <mergeCell ref="L51:M51"/>
    <mergeCell ref="L52:M52"/>
    <mergeCell ref="L55:M55"/>
    <mergeCell ref="A51:B51"/>
    <mergeCell ref="A54:B54"/>
    <mergeCell ref="A46:B46"/>
    <mergeCell ref="A47:B47"/>
    <mergeCell ref="A32:B32"/>
    <mergeCell ref="A41:B41"/>
    <mergeCell ref="A49:B49"/>
    <mergeCell ref="A55:B55"/>
    <mergeCell ref="A48:B48"/>
    <mergeCell ref="A65:B65"/>
    <mergeCell ref="A50:B50"/>
    <mergeCell ref="L50:M50"/>
    <mergeCell ref="L65:M65"/>
    <mergeCell ref="A66:B66"/>
    <mergeCell ref="A56:B56"/>
    <mergeCell ref="L59:M59"/>
    <mergeCell ref="A61:B61"/>
    <mergeCell ref="L61:M61"/>
    <mergeCell ref="A62:B62"/>
    <mergeCell ref="L62:M62"/>
    <mergeCell ref="A63:B63"/>
    <mergeCell ref="A59:B59"/>
    <mergeCell ref="A64:B64"/>
    <mergeCell ref="L64:M64"/>
    <mergeCell ref="L66:M66"/>
    <mergeCell ref="A53:B5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95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9"/>
  <sheetViews>
    <sheetView workbookViewId="0">
      <selection activeCell="J2" sqref="J2:M2"/>
    </sheetView>
  </sheetViews>
  <sheetFormatPr defaultColWidth="8.85546875" defaultRowHeight="15"/>
  <cols>
    <col min="1" max="1" width="4" style="60" customWidth="1"/>
    <col min="2" max="2" width="30.85546875" style="60" customWidth="1"/>
    <col min="3" max="3" width="9.7109375" style="60" customWidth="1"/>
    <col min="4" max="4" width="10.28515625" style="60" customWidth="1"/>
    <col min="5" max="5" width="9.28515625" style="60" customWidth="1"/>
    <col min="6" max="6" width="8.28515625" style="60" customWidth="1"/>
    <col min="7" max="7" width="8" style="60" customWidth="1"/>
    <col min="8" max="8" width="7.28515625" style="60" customWidth="1"/>
    <col min="9" max="9" width="9.5703125" style="60" customWidth="1"/>
    <col min="10" max="10" width="7.7109375" style="60" customWidth="1"/>
    <col min="11" max="11" width="7.28515625" style="60" customWidth="1"/>
    <col min="12" max="12" width="7.7109375" style="60" customWidth="1"/>
    <col min="13" max="13" width="7.85546875" style="60" customWidth="1"/>
    <col min="14" max="16384" width="8.85546875" style="60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46" t="s">
        <v>0</v>
      </c>
      <c r="C2" s="146"/>
      <c r="D2" s="146"/>
      <c r="E2" s="146"/>
      <c r="F2" s="146"/>
      <c r="G2" s="146"/>
      <c r="H2" s="146"/>
      <c r="J2" s="115" t="s">
        <v>132</v>
      </c>
      <c r="K2" s="5"/>
      <c r="L2" s="5"/>
      <c r="M2" s="5"/>
    </row>
    <row r="3" spans="1:13">
      <c r="B3" s="153" t="s">
        <v>15</v>
      </c>
      <c r="C3" s="153"/>
      <c r="D3" s="153"/>
      <c r="E3" s="153"/>
      <c r="F3" s="153"/>
      <c r="G3" s="153"/>
      <c r="H3" s="153"/>
      <c r="J3" s="5"/>
      <c r="K3" s="5"/>
      <c r="L3" s="5"/>
      <c r="M3" s="5"/>
    </row>
    <row r="4" spans="1:13">
      <c r="G4" s="147" t="s">
        <v>1</v>
      </c>
      <c r="H4" s="147"/>
      <c r="I4" s="147"/>
      <c r="J4" s="5"/>
      <c r="K4" s="5"/>
      <c r="L4" s="5"/>
      <c r="M4" s="5"/>
    </row>
    <row r="5" spans="1:13">
      <c r="G5" s="154" t="s">
        <v>61</v>
      </c>
      <c r="H5" s="154"/>
      <c r="I5" s="154"/>
      <c r="L5" s="4"/>
      <c r="M5" s="4"/>
    </row>
    <row r="6" spans="1:13">
      <c r="G6" s="61"/>
      <c r="H6" s="61"/>
      <c r="I6" s="61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42" t="s">
        <v>2</v>
      </c>
      <c r="B8" s="155"/>
      <c r="C8" s="57" t="s">
        <v>13</v>
      </c>
      <c r="D8" s="56" t="s">
        <v>14</v>
      </c>
      <c r="E8" s="158"/>
      <c r="F8" s="158"/>
      <c r="G8" s="158"/>
      <c r="H8" s="62"/>
      <c r="I8" s="127"/>
      <c r="J8" s="127"/>
      <c r="K8" s="127"/>
      <c r="L8" s="127"/>
      <c r="M8" s="127"/>
    </row>
    <row r="9" spans="1:13" ht="15.75" thickBot="1">
      <c r="A9" s="156"/>
      <c r="B9" s="157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49" t="s">
        <v>81</v>
      </c>
      <c r="B10" s="150"/>
      <c r="C10" s="50">
        <v>150</v>
      </c>
      <c r="D10" s="69">
        <v>200</v>
      </c>
      <c r="E10" s="128"/>
      <c r="F10" s="129"/>
      <c r="G10" s="129"/>
      <c r="H10" s="129"/>
      <c r="I10" s="66"/>
      <c r="J10" s="66"/>
      <c r="K10" s="31"/>
      <c r="L10" s="31"/>
      <c r="M10" s="31"/>
    </row>
    <row r="11" spans="1:13">
      <c r="A11" s="116" t="s">
        <v>43</v>
      </c>
      <c r="B11" s="148"/>
      <c r="C11" s="24">
        <v>200</v>
      </c>
      <c r="D11" s="70">
        <v>200</v>
      </c>
      <c r="E11" s="130"/>
      <c r="F11" s="131"/>
      <c r="G11" s="131"/>
      <c r="H11" s="131"/>
      <c r="I11" s="66"/>
      <c r="J11" s="66"/>
      <c r="K11" s="31"/>
      <c r="L11" s="31"/>
      <c r="M11" s="31"/>
    </row>
    <row r="12" spans="1:13" ht="15.75" customHeight="1">
      <c r="A12" s="116" t="s">
        <v>82</v>
      </c>
      <c r="B12" s="117"/>
      <c r="C12" s="24">
        <v>100</v>
      </c>
      <c r="D12" s="71">
        <v>100</v>
      </c>
      <c r="E12" s="130"/>
      <c r="F12" s="131"/>
      <c r="G12" s="131"/>
      <c r="H12" s="131"/>
      <c r="I12" s="66"/>
      <c r="J12" s="66"/>
      <c r="K12" s="31"/>
      <c r="L12" s="31"/>
      <c r="M12" s="31"/>
    </row>
    <row r="13" spans="1:13" ht="15.75" customHeight="1">
      <c r="A13" s="151" t="s">
        <v>50</v>
      </c>
      <c r="B13" s="152"/>
      <c r="C13" s="32">
        <v>20</v>
      </c>
      <c r="D13" s="71">
        <v>30</v>
      </c>
      <c r="E13" s="130"/>
      <c r="F13" s="131"/>
      <c r="G13" s="131"/>
      <c r="H13" s="131"/>
      <c r="I13" s="66"/>
      <c r="J13" s="66"/>
      <c r="K13" s="31"/>
      <c r="L13" s="31"/>
      <c r="M13" s="31"/>
    </row>
    <row r="14" spans="1:13" ht="15.75" customHeight="1">
      <c r="A14" s="116" t="s">
        <v>38</v>
      </c>
      <c r="B14" s="117"/>
      <c r="C14" s="32">
        <v>40</v>
      </c>
      <c r="D14" s="71">
        <v>40</v>
      </c>
      <c r="E14" s="130"/>
      <c r="F14" s="131"/>
      <c r="G14" s="131"/>
      <c r="H14" s="131"/>
      <c r="I14" s="66"/>
      <c r="J14" s="66"/>
      <c r="K14" s="31"/>
      <c r="L14" s="31"/>
      <c r="M14" s="31"/>
    </row>
    <row r="15" spans="1:13" ht="14.45" customHeight="1">
      <c r="A15" s="116"/>
      <c r="B15" s="117"/>
      <c r="C15" s="24"/>
      <c r="D15" s="71"/>
      <c r="E15" s="130"/>
      <c r="F15" s="130"/>
      <c r="G15" s="130"/>
      <c r="H15" s="130"/>
      <c r="I15" s="66"/>
      <c r="J15" s="66"/>
      <c r="K15" s="31"/>
      <c r="L15" s="31"/>
      <c r="M15" s="31"/>
    </row>
    <row r="16" spans="1:13">
      <c r="A16" s="116" t="s">
        <v>123</v>
      </c>
      <c r="B16" s="117"/>
      <c r="C16" s="24">
        <v>60</v>
      </c>
      <c r="D16" s="71">
        <v>100</v>
      </c>
      <c r="E16" s="130"/>
      <c r="F16" s="130"/>
      <c r="G16" s="130"/>
      <c r="H16" s="130"/>
      <c r="I16" s="66"/>
      <c r="J16" s="66"/>
      <c r="K16" s="31"/>
      <c r="L16" s="31"/>
      <c r="M16" s="31"/>
    </row>
    <row r="17" spans="1:13" ht="30" customHeight="1">
      <c r="A17" s="116" t="s">
        <v>34</v>
      </c>
      <c r="B17" s="117"/>
      <c r="C17" s="24">
        <v>200</v>
      </c>
      <c r="D17" s="71">
        <v>250</v>
      </c>
      <c r="E17" s="130"/>
      <c r="F17" s="131"/>
      <c r="G17" s="131"/>
      <c r="H17" s="131"/>
      <c r="I17" s="66"/>
      <c r="J17" s="66"/>
      <c r="K17" s="31"/>
      <c r="L17" s="31"/>
      <c r="M17" s="31"/>
    </row>
    <row r="18" spans="1:13" ht="15" customHeight="1">
      <c r="A18" s="116" t="s">
        <v>108</v>
      </c>
      <c r="B18" s="117"/>
      <c r="C18" s="24">
        <v>150</v>
      </c>
      <c r="D18" s="71">
        <v>180</v>
      </c>
      <c r="E18" s="130"/>
      <c r="F18" s="131"/>
      <c r="G18" s="131"/>
      <c r="H18" s="131"/>
      <c r="I18" s="66"/>
      <c r="J18" s="66"/>
      <c r="K18" s="31"/>
      <c r="L18" s="31"/>
      <c r="M18" s="31"/>
    </row>
    <row r="19" spans="1:13" ht="15" customHeight="1">
      <c r="A19" s="116" t="s">
        <v>119</v>
      </c>
      <c r="B19" s="117"/>
      <c r="C19" s="24">
        <v>100</v>
      </c>
      <c r="D19" s="71">
        <v>100</v>
      </c>
      <c r="E19" s="67"/>
      <c r="F19" s="68"/>
      <c r="G19" s="68"/>
      <c r="H19" s="68"/>
      <c r="I19" s="66"/>
      <c r="J19" s="66"/>
      <c r="K19" s="31"/>
      <c r="L19" s="31"/>
      <c r="M19" s="31"/>
    </row>
    <row r="20" spans="1:13" ht="15" customHeight="1">
      <c r="A20" s="116" t="s">
        <v>121</v>
      </c>
      <c r="B20" s="117"/>
      <c r="C20" s="24">
        <v>200</v>
      </c>
      <c r="D20" s="71">
        <v>200</v>
      </c>
      <c r="E20" s="67"/>
      <c r="F20" s="68"/>
      <c r="G20" s="68"/>
      <c r="H20" s="68"/>
      <c r="I20" s="66"/>
      <c r="J20" s="66"/>
      <c r="K20" s="31"/>
      <c r="L20" s="31"/>
      <c r="M20" s="31"/>
    </row>
    <row r="21" spans="1:13">
      <c r="A21" s="116" t="s">
        <v>38</v>
      </c>
      <c r="B21" s="117"/>
      <c r="C21" s="24">
        <v>50</v>
      </c>
      <c r="D21" s="71">
        <v>60</v>
      </c>
      <c r="E21" s="130"/>
      <c r="F21" s="131"/>
      <c r="G21" s="131"/>
      <c r="H21" s="131"/>
      <c r="I21" s="66"/>
      <c r="J21" s="66"/>
      <c r="K21" s="31"/>
      <c r="L21" s="31"/>
      <c r="M21" s="31"/>
    </row>
    <row r="22" spans="1:13">
      <c r="A22" s="151" t="s">
        <v>50</v>
      </c>
      <c r="B22" s="152"/>
      <c r="C22" s="24">
        <v>20</v>
      </c>
      <c r="D22" s="72">
        <v>30</v>
      </c>
      <c r="E22" s="130"/>
      <c r="F22" s="131"/>
      <c r="G22" s="131"/>
      <c r="H22" s="131"/>
      <c r="I22" s="66"/>
      <c r="J22" s="66"/>
      <c r="K22" s="31"/>
      <c r="L22" s="31"/>
      <c r="M22" s="31"/>
    </row>
    <row r="23" spans="1:13" ht="14.45" customHeight="1" thickBot="1">
      <c r="A23" s="144"/>
      <c r="B23" s="145"/>
      <c r="C23" s="36"/>
      <c r="D23" s="35"/>
      <c r="E23" s="130"/>
      <c r="F23" s="131"/>
      <c r="G23" s="131"/>
      <c r="H23" s="131"/>
      <c r="I23" s="2"/>
      <c r="J23" s="2"/>
      <c r="K23" s="30"/>
      <c r="L23" s="30"/>
      <c r="M23" s="30"/>
    </row>
    <row r="24" spans="1:13" ht="14.45" customHeight="1" thickBo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90">
      <c r="A25" s="142" t="s">
        <v>8</v>
      </c>
      <c r="B25" s="143"/>
      <c r="C25" s="6" t="s">
        <v>20</v>
      </c>
      <c r="D25" s="6" t="s">
        <v>16</v>
      </c>
      <c r="E25" s="6" t="s">
        <v>6</v>
      </c>
      <c r="F25" s="6" t="s">
        <v>4</v>
      </c>
      <c r="G25" s="11" t="s">
        <v>17</v>
      </c>
      <c r="H25" s="11" t="s">
        <v>18</v>
      </c>
      <c r="I25" s="11" t="s">
        <v>6</v>
      </c>
      <c r="J25" s="11" t="s">
        <v>4</v>
      </c>
      <c r="K25" s="17" t="s">
        <v>5</v>
      </c>
      <c r="L25" s="140" t="s">
        <v>7</v>
      </c>
      <c r="M25" s="141"/>
    </row>
    <row r="26" spans="1:13" ht="14.45" customHeight="1">
      <c r="A26" s="122" t="s">
        <v>84</v>
      </c>
      <c r="B26" s="123"/>
      <c r="C26" s="7">
        <v>3.7499999999999999E-2</v>
      </c>
      <c r="D26" s="7">
        <f>C26*L7</f>
        <v>3.7499999999999999E-2</v>
      </c>
      <c r="E26" s="8">
        <v>53</v>
      </c>
      <c r="F26" s="8">
        <f>D26*E26</f>
        <v>1.9874999999999998</v>
      </c>
      <c r="G26" s="26">
        <v>0.05</v>
      </c>
      <c r="H26" s="25">
        <f>G26*M7</f>
        <v>0.05</v>
      </c>
      <c r="I26" s="23">
        <v>53</v>
      </c>
      <c r="J26" s="13">
        <f>H26*I26</f>
        <v>2.6500000000000004</v>
      </c>
      <c r="K26" s="18">
        <f>D26+H26</f>
        <v>8.7499999999999994E-2</v>
      </c>
      <c r="L26" s="120">
        <f>F26+J26</f>
        <v>4.6375000000000002</v>
      </c>
      <c r="M26" s="121"/>
    </row>
    <row r="27" spans="1:13" ht="14.45" customHeight="1">
      <c r="A27" s="122" t="s">
        <v>25</v>
      </c>
      <c r="B27" s="123"/>
      <c r="C27" s="7">
        <v>7.8E-2</v>
      </c>
      <c r="D27" s="7">
        <f>C27*L7</f>
        <v>7.8E-2</v>
      </c>
      <c r="E27" s="8">
        <v>66.98</v>
      </c>
      <c r="F27" s="8">
        <f>D27*E27</f>
        <v>5.2244400000000004</v>
      </c>
      <c r="G27" s="26">
        <v>0.104</v>
      </c>
      <c r="H27" s="25">
        <f>G27*M7</f>
        <v>0.104</v>
      </c>
      <c r="I27" s="23">
        <v>66.98</v>
      </c>
      <c r="J27" s="13">
        <f>H27*I27</f>
        <v>6.9659199999999997</v>
      </c>
      <c r="K27" s="18">
        <f>D27+H27</f>
        <v>0.182</v>
      </c>
      <c r="L27" s="120">
        <f>F27+J27</f>
        <v>12.19036</v>
      </c>
      <c r="M27" s="121"/>
    </row>
    <row r="28" spans="1:13" ht="14.45" customHeight="1">
      <c r="A28" s="118" t="s">
        <v>26</v>
      </c>
      <c r="B28" s="119"/>
      <c r="C28" s="7">
        <v>2.5000000000000001E-3</v>
      </c>
      <c r="D28" s="7">
        <f>C28*L7</f>
        <v>2.5000000000000001E-3</v>
      </c>
      <c r="E28" s="8">
        <v>97</v>
      </c>
      <c r="F28" s="8">
        <f>D28*E28</f>
        <v>0.24249999999999999</v>
      </c>
      <c r="G28" s="26">
        <v>3.0000000000000001E-3</v>
      </c>
      <c r="H28" s="25">
        <f>G28*M7</f>
        <v>3.0000000000000001E-3</v>
      </c>
      <c r="I28" s="23">
        <v>97</v>
      </c>
      <c r="J28" s="13">
        <f t="shared" ref="J28:J40" si="0">H28*I28</f>
        <v>0.29099999999999998</v>
      </c>
      <c r="K28" s="18">
        <f>D28+H28</f>
        <v>5.4999999999999997E-3</v>
      </c>
      <c r="L28" s="120">
        <f>F28+J28</f>
        <v>0.53349999999999997</v>
      </c>
      <c r="M28" s="121"/>
    </row>
    <row r="29" spans="1:13">
      <c r="A29" s="118" t="s">
        <v>19</v>
      </c>
      <c r="B29" s="119"/>
      <c r="C29" s="7">
        <v>7.4999999999999997E-3</v>
      </c>
      <c r="D29" s="7">
        <f>C29*L7</f>
        <v>7.4999999999999997E-3</v>
      </c>
      <c r="E29" s="8">
        <v>916</v>
      </c>
      <c r="F29" s="8">
        <f>D29*E29</f>
        <v>6.87</v>
      </c>
      <c r="G29" s="26">
        <v>0.01</v>
      </c>
      <c r="H29" s="25">
        <f>G29*M7</f>
        <v>0.01</v>
      </c>
      <c r="I29" s="23">
        <v>916</v>
      </c>
      <c r="J29" s="13">
        <f t="shared" si="0"/>
        <v>9.16</v>
      </c>
      <c r="K29" s="18">
        <f>D29+H29</f>
        <v>1.7500000000000002E-2</v>
      </c>
      <c r="L29" s="120">
        <f>F29+J29</f>
        <v>16.03</v>
      </c>
      <c r="M29" s="121"/>
    </row>
    <row r="30" spans="1:13" ht="14.45" customHeight="1">
      <c r="A30" s="122" t="s">
        <v>29</v>
      </c>
      <c r="B30" s="123"/>
      <c r="C30" s="7">
        <v>7.5000000000000002E-4</v>
      </c>
      <c r="D30" s="7">
        <f>C30*L7</f>
        <v>7.5000000000000002E-4</v>
      </c>
      <c r="E30" s="8">
        <v>20</v>
      </c>
      <c r="F30" s="8">
        <f>D30*E30</f>
        <v>1.4999999999999999E-2</v>
      </c>
      <c r="G30" s="26">
        <v>1E-3</v>
      </c>
      <c r="H30" s="25">
        <f>G30*L7</f>
        <v>1E-3</v>
      </c>
      <c r="I30" s="23">
        <v>20</v>
      </c>
      <c r="J30" s="13">
        <f>H30*I30</f>
        <v>0.02</v>
      </c>
      <c r="K30" s="18">
        <f>D30+H30</f>
        <v>1.75E-3</v>
      </c>
      <c r="L30" s="120">
        <f t="shared" ref="L30" si="1">F30+J30</f>
        <v>3.5000000000000003E-2</v>
      </c>
      <c r="M30" s="121"/>
    </row>
    <row r="31" spans="1:13" ht="14.45" customHeight="1">
      <c r="A31" s="122"/>
      <c r="B31" s="123"/>
      <c r="C31" s="7"/>
      <c r="D31" s="7"/>
      <c r="E31" s="8"/>
      <c r="F31" s="8">
        <f>SUM(F26:F30)</f>
        <v>14.33944</v>
      </c>
      <c r="G31" s="26"/>
      <c r="H31" s="25"/>
      <c r="I31" s="23"/>
      <c r="J31" s="13">
        <f>SUM(J26:J30)</f>
        <v>19.086919999999999</v>
      </c>
      <c r="K31" s="18"/>
      <c r="L31" s="63"/>
      <c r="M31" s="65"/>
    </row>
    <row r="32" spans="1:13" ht="14.45" customHeight="1">
      <c r="A32" s="122" t="s">
        <v>85</v>
      </c>
      <c r="B32" s="123"/>
      <c r="C32" s="7">
        <v>0.1</v>
      </c>
      <c r="D32" s="7">
        <f>C32*L7</f>
        <v>0.1</v>
      </c>
      <c r="E32" s="8">
        <v>290</v>
      </c>
      <c r="F32" s="8">
        <f>D32*E32</f>
        <v>29</v>
      </c>
      <c r="G32" s="19">
        <v>0.1</v>
      </c>
      <c r="H32" s="25">
        <f>G32*M7</f>
        <v>0.1</v>
      </c>
      <c r="I32" s="23">
        <v>290</v>
      </c>
      <c r="J32" s="13">
        <f t="shared" ref="J32" si="2">H32*I32</f>
        <v>29</v>
      </c>
      <c r="K32" s="18">
        <f t="shared" ref="K32" si="3">D32+H32</f>
        <v>0.2</v>
      </c>
      <c r="L32" s="120">
        <f t="shared" ref="L32" si="4">F32+J32</f>
        <v>58</v>
      </c>
      <c r="M32" s="121"/>
    </row>
    <row r="33" spans="1:13" ht="14.45" customHeight="1">
      <c r="A33" s="122"/>
      <c r="B33" s="123"/>
      <c r="C33" s="7"/>
      <c r="D33" s="7"/>
      <c r="E33" s="8"/>
      <c r="F33" s="8"/>
      <c r="G33" s="29"/>
      <c r="H33" s="25"/>
      <c r="I33" s="23"/>
      <c r="J33" s="13"/>
      <c r="K33" s="18"/>
      <c r="L33" s="120"/>
      <c r="M33" s="121"/>
    </row>
    <row r="34" spans="1:13" ht="14.45" customHeight="1">
      <c r="A34" s="138" t="s">
        <v>42</v>
      </c>
      <c r="B34" s="139"/>
      <c r="C34" s="37">
        <v>1E-3</v>
      </c>
      <c r="D34" s="7">
        <f>C34*L7</f>
        <v>1E-3</v>
      </c>
      <c r="E34" s="8">
        <v>475</v>
      </c>
      <c r="F34" s="8">
        <f t="shared" ref="F34:F42" si="5">D34*E34</f>
        <v>0.47500000000000003</v>
      </c>
      <c r="G34" s="38">
        <v>1E-3</v>
      </c>
      <c r="H34" s="25">
        <f>G34*M7</f>
        <v>1E-3</v>
      </c>
      <c r="I34" s="23">
        <v>475</v>
      </c>
      <c r="J34" s="13">
        <f t="shared" si="0"/>
        <v>0.47500000000000003</v>
      </c>
      <c r="K34" s="18">
        <f t="shared" ref="K34:K42" si="6">D34+H34</f>
        <v>2E-3</v>
      </c>
      <c r="L34" s="120">
        <f>F34+J34</f>
        <v>0.95000000000000007</v>
      </c>
      <c r="M34" s="121"/>
    </row>
    <row r="35" spans="1:13" ht="14.45" customHeight="1">
      <c r="A35" s="138" t="s">
        <v>26</v>
      </c>
      <c r="B35" s="139"/>
      <c r="C35" s="37">
        <v>7.0000000000000001E-3</v>
      </c>
      <c r="D35" s="7">
        <f>C35*L7</f>
        <v>7.0000000000000001E-3</v>
      </c>
      <c r="E35" s="8">
        <v>97</v>
      </c>
      <c r="F35" s="8">
        <f t="shared" si="5"/>
        <v>0.67900000000000005</v>
      </c>
      <c r="G35" s="38">
        <v>7.0000000000000001E-3</v>
      </c>
      <c r="H35" s="25">
        <f>G35*M7</f>
        <v>7.0000000000000001E-3</v>
      </c>
      <c r="I35" s="23">
        <v>97</v>
      </c>
      <c r="J35" s="13">
        <f t="shared" si="0"/>
        <v>0.67900000000000005</v>
      </c>
      <c r="K35" s="18">
        <f t="shared" si="6"/>
        <v>1.4E-2</v>
      </c>
      <c r="L35" s="120">
        <f>F35+J35</f>
        <v>1.3580000000000001</v>
      </c>
      <c r="M35" s="121"/>
    </row>
    <row r="36" spans="1:13" ht="14.45" customHeight="1">
      <c r="A36" s="138" t="s">
        <v>25</v>
      </c>
      <c r="B36" s="139"/>
      <c r="C36" s="37">
        <v>0.05</v>
      </c>
      <c r="D36" s="7">
        <f>C36*L7</f>
        <v>0.05</v>
      </c>
      <c r="E36" s="8">
        <v>66.98</v>
      </c>
      <c r="F36" s="8">
        <f>D36*E36</f>
        <v>3.3490000000000002</v>
      </c>
      <c r="G36" s="38">
        <v>0.05</v>
      </c>
      <c r="H36" s="25">
        <f>G36*M7</f>
        <v>0.05</v>
      </c>
      <c r="I36" s="23">
        <v>66.98</v>
      </c>
      <c r="J36" s="13">
        <f>H36*I36</f>
        <v>3.3490000000000002</v>
      </c>
      <c r="K36" s="18">
        <f t="shared" si="6"/>
        <v>0.1</v>
      </c>
      <c r="L36" s="120">
        <f>F36+J36</f>
        <v>6.6980000000000004</v>
      </c>
      <c r="M36" s="121"/>
    </row>
    <row r="37" spans="1:13">
      <c r="A37" s="136"/>
      <c r="B37" s="137"/>
      <c r="C37" s="37"/>
      <c r="D37" s="7"/>
      <c r="E37" s="8"/>
      <c r="F37" s="8">
        <f>SUM(F34:F36)</f>
        <v>4.5030000000000001</v>
      </c>
      <c r="G37" s="38"/>
      <c r="H37" s="25"/>
      <c r="I37" s="23"/>
      <c r="J37" s="13">
        <f>SUM(J34:J36)</f>
        <v>4.5030000000000001</v>
      </c>
      <c r="K37" s="18"/>
      <c r="L37" s="63"/>
      <c r="M37" s="65"/>
    </row>
    <row r="38" spans="1:13" ht="14.45" customHeight="1">
      <c r="A38" s="122" t="s">
        <v>50</v>
      </c>
      <c r="B38" s="123"/>
      <c r="C38" s="7">
        <v>0.02</v>
      </c>
      <c r="D38" s="7">
        <f>C38*L7</f>
        <v>0.02</v>
      </c>
      <c r="E38" s="8">
        <v>74</v>
      </c>
      <c r="F38" s="8">
        <f t="shared" si="5"/>
        <v>1.48</v>
      </c>
      <c r="G38" s="39">
        <v>0.03</v>
      </c>
      <c r="H38" s="25">
        <f>G38*M7</f>
        <v>0.03</v>
      </c>
      <c r="I38" s="23">
        <v>74</v>
      </c>
      <c r="J38" s="13">
        <f t="shared" si="0"/>
        <v>2.2199999999999998</v>
      </c>
      <c r="K38" s="18">
        <f t="shared" si="6"/>
        <v>0.05</v>
      </c>
      <c r="L38" s="120">
        <f>F38+J38</f>
        <v>3.6999999999999997</v>
      </c>
      <c r="M38" s="121"/>
    </row>
    <row r="39" spans="1:13" ht="14.45" customHeight="1">
      <c r="A39" s="122"/>
      <c r="B39" s="123"/>
      <c r="C39" s="7"/>
      <c r="D39" s="7"/>
      <c r="E39" s="8"/>
      <c r="F39" s="8"/>
      <c r="G39" s="38"/>
      <c r="H39" s="25"/>
      <c r="I39" s="23"/>
      <c r="J39" s="13"/>
      <c r="K39" s="18"/>
      <c r="L39" s="120"/>
      <c r="M39" s="121"/>
    </row>
    <row r="40" spans="1:13" ht="14.45" customHeight="1">
      <c r="A40" s="122" t="s">
        <v>38</v>
      </c>
      <c r="B40" s="123"/>
      <c r="C40" s="7">
        <v>0.04</v>
      </c>
      <c r="D40" s="7">
        <f>C40*L7</f>
        <v>0.04</v>
      </c>
      <c r="E40" s="8">
        <v>68</v>
      </c>
      <c r="F40" s="8">
        <f t="shared" si="5"/>
        <v>2.72</v>
      </c>
      <c r="G40" s="38">
        <v>0.04</v>
      </c>
      <c r="H40" s="25">
        <f>G40*M7</f>
        <v>0.04</v>
      </c>
      <c r="I40" s="23">
        <v>68</v>
      </c>
      <c r="J40" s="13">
        <f t="shared" si="0"/>
        <v>2.72</v>
      </c>
      <c r="K40" s="18">
        <f t="shared" si="6"/>
        <v>0.08</v>
      </c>
      <c r="L40" s="120">
        <f t="shared" ref="L40:L42" si="7">F40+J40</f>
        <v>5.44</v>
      </c>
      <c r="M40" s="121"/>
    </row>
    <row r="41" spans="1:13" ht="14.45" customHeight="1">
      <c r="A41" s="122"/>
      <c r="B41" s="123"/>
      <c r="C41" s="7"/>
      <c r="D41" s="7"/>
      <c r="E41" s="8"/>
      <c r="F41" s="8"/>
      <c r="G41" s="38"/>
      <c r="H41" s="12"/>
      <c r="I41" s="23"/>
      <c r="J41" s="13"/>
      <c r="K41" s="18"/>
      <c r="L41" s="120"/>
      <c r="M41" s="121"/>
    </row>
    <row r="42" spans="1:13" ht="14.45" customHeight="1">
      <c r="A42" s="122" t="s">
        <v>86</v>
      </c>
      <c r="B42" s="123"/>
      <c r="C42" s="34">
        <v>9.2999999999999999E-2</v>
      </c>
      <c r="D42" s="7">
        <f>C42*M7</f>
        <v>9.2999999999999999E-2</v>
      </c>
      <c r="E42" s="8">
        <v>250</v>
      </c>
      <c r="F42" s="8">
        <f t="shared" si="5"/>
        <v>23.25</v>
      </c>
      <c r="G42" s="40">
        <v>0.155</v>
      </c>
      <c r="H42" s="12">
        <f>G42*M7</f>
        <v>0.155</v>
      </c>
      <c r="I42" s="23">
        <v>250</v>
      </c>
      <c r="J42" s="13">
        <f>H42*I42</f>
        <v>38.75</v>
      </c>
      <c r="K42" s="18">
        <f t="shared" si="6"/>
        <v>0.248</v>
      </c>
      <c r="L42" s="120">
        <f t="shared" si="7"/>
        <v>62</v>
      </c>
      <c r="M42" s="121"/>
    </row>
    <row r="43" spans="1:13" ht="14.45" customHeight="1">
      <c r="A43" s="122"/>
      <c r="B43" s="123"/>
      <c r="C43" s="7"/>
      <c r="D43" s="7"/>
      <c r="E43" s="8"/>
      <c r="F43" s="8"/>
      <c r="G43" s="29"/>
      <c r="H43" s="12"/>
      <c r="I43" s="22"/>
      <c r="J43" s="13"/>
      <c r="K43" s="18"/>
      <c r="L43" s="120"/>
      <c r="M43" s="121"/>
    </row>
    <row r="44" spans="1:13" ht="14.45" customHeight="1">
      <c r="A44" s="122" t="s">
        <v>28</v>
      </c>
      <c r="B44" s="123"/>
      <c r="C44" s="7">
        <v>0.04</v>
      </c>
      <c r="D44" s="20">
        <f>C44*L7</f>
        <v>0.04</v>
      </c>
      <c r="E44" s="21">
        <v>277</v>
      </c>
      <c r="F44" s="21">
        <f t="shared" ref="F44:F51" si="8">D44*E44</f>
        <v>11.08</v>
      </c>
      <c r="G44" s="29">
        <v>4.8000000000000001E-2</v>
      </c>
      <c r="H44" s="12">
        <f>G44*M7</f>
        <v>4.8000000000000001E-2</v>
      </c>
      <c r="I44" s="23">
        <v>277</v>
      </c>
      <c r="J44" s="13">
        <f t="shared" ref="J44:J51" si="9">H44*I44</f>
        <v>13.296000000000001</v>
      </c>
      <c r="K44" s="27">
        <f t="shared" ref="K44:K51" si="10">D44+H44</f>
        <v>8.7999999999999995E-2</v>
      </c>
      <c r="L44" s="124">
        <f t="shared" ref="L44:L49" si="11">F44+J44</f>
        <v>24.376000000000001</v>
      </c>
      <c r="M44" s="125"/>
    </row>
    <row r="45" spans="1:13" ht="14.45" customHeight="1">
      <c r="A45" s="122" t="s">
        <v>24</v>
      </c>
      <c r="B45" s="123"/>
      <c r="C45" s="20">
        <v>0.1066</v>
      </c>
      <c r="D45" s="7">
        <f>C45*L7</f>
        <v>0.1066</v>
      </c>
      <c r="E45" s="8">
        <v>55</v>
      </c>
      <c r="F45" s="8">
        <f t="shared" si="8"/>
        <v>5.8630000000000004</v>
      </c>
      <c r="G45" s="29">
        <v>0.13300000000000001</v>
      </c>
      <c r="H45" s="12">
        <f>G45*M7</f>
        <v>0.13300000000000001</v>
      </c>
      <c r="I45" s="23">
        <v>55</v>
      </c>
      <c r="J45" s="13">
        <f t="shared" si="9"/>
        <v>7.3150000000000004</v>
      </c>
      <c r="K45" s="18">
        <f t="shared" si="10"/>
        <v>0.23960000000000001</v>
      </c>
      <c r="L45" s="120">
        <f t="shared" si="11"/>
        <v>13.178000000000001</v>
      </c>
      <c r="M45" s="121"/>
    </row>
    <row r="46" spans="1:13">
      <c r="A46" s="122" t="s">
        <v>64</v>
      </c>
      <c r="B46" s="123"/>
      <c r="C46" s="7">
        <v>0.01</v>
      </c>
      <c r="D46" s="20">
        <f>C46*L7</f>
        <v>0.01</v>
      </c>
      <c r="E46" s="21">
        <v>46</v>
      </c>
      <c r="F46" s="21">
        <f t="shared" si="8"/>
        <v>0.46</v>
      </c>
      <c r="G46" s="29">
        <v>1.2500000000000001E-2</v>
      </c>
      <c r="H46" s="12">
        <f>G46*M7</f>
        <v>1.2500000000000001E-2</v>
      </c>
      <c r="I46" s="23">
        <v>46</v>
      </c>
      <c r="J46" s="13">
        <f t="shared" si="9"/>
        <v>0.57500000000000007</v>
      </c>
      <c r="K46" s="27">
        <f t="shared" si="10"/>
        <v>2.2499999999999999E-2</v>
      </c>
      <c r="L46" s="124">
        <f t="shared" si="11"/>
        <v>1.0350000000000001</v>
      </c>
      <c r="M46" s="125"/>
    </row>
    <row r="47" spans="1:13" ht="14.45" customHeight="1">
      <c r="A47" s="122" t="s">
        <v>27</v>
      </c>
      <c r="B47" s="123"/>
      <c r="C47" s="20">
        <v>0.01</v>
      </c>
      <c r="D47" s="7">
        <f>C47*L7</f>
        <v>0.01</v>
      </c>
      <c r="E47" s="8">
        <v>60</v>
      </c>
      <c r="F47" s="8">
        <f t="shared" si="8"/>
        <v>0.6</v>
      </c>
      <c r="G47" s="29">
        <v>1.2500000000000001E-2</v>
      </c>
      <c r="H47" s="12">
        <f>G47*M7</f>
        <v>1.2500000000000001E-2</v>
      </c>
      <c r="I47" s="23">
        <v>60</v>
      </c>
      <c r="J47" s="13">
        <f t="shared" si="9"/>
        <v>0.75</v>
      </c>
      <c r="K47" s="18">
        <f t="shared" si="10"/>
        <v>2.2499999999999999E-2</v>
      </c>
      <c r="L47" s="120">
        <f t="shared" si="11"/>
        <v>1.35</v>
      </c>
      <c r="M47" s="121"/>
    </row>
    <row r="48" spans="1:13">
      <c r="A48" s="122" t="s">
        <v>35</v>
      </c>
      <c r="B48" s="123"/>
      <c r="C48" s="7">
        <v>8.0000000000000002E-3</v>
      </c>
      <c r="D48" s="20">
        <f>C48*L7</f>
        <v>8.0000000000000002E-3</v>
      </c>
      <c r="E48" s="21">
        <v>69</v>
      </c>
      <c r="F48" s="21">
        <f t="shared" si="8"/>
        <v>0.55200000000000005</v>
      </c>
      <c r="G48" s="29">
        <v>0.01</v>
      </c>
      <c r="H48" s="12">
        <f>G48*M7</f>
        <v>0.01</v>
      </c>
      <c r="I48" s="23">
        <v>69</v>
      </c>
      <c r="J48" s="13">
        <f t="shared" si="9"/>
        <v>0.69000000000000006</v>
      </c>
      <c r="K48" s="27">
        <f t="shared" si="10"/>
        <v>1.8000000000000002E-2</v>
      </c>
      <c r="L48" s="124">
        <f t="shared" si="11"/>
        <v>1.242</v>
      </c>
      <c r="M48" s="125"/>
    </row>
    <row r="49" spans="1:13" ht="14.45" customHeight="1">
      <c r="A49" s="122" t="s">
        <v>65</v>
      </c>
      <c r="B49" s="123"/>
      <c r="C49" s="20">
        <v>2E-3</v>
      </c>
      <c r="D49" s="7">
        <f>C49*L7</f>
        <v>2E-3</v>
      </c>
      <c r="E49" s="8">
        <v>135</v>
      </c>
      <c r="F49" s="8">
        <f t="shared" si="8"/>
        <v>0.27</v>
      </c>
      <c r="G49" s="29">
        <v>2.5000000000000001E-3</v>
      </c>
      <c r="H49" s="12">
        <f>G49*M7</f>
        <v>2.5000000000000001E-3</v>
      </c>
      <c r="I49" s="23">
        <v>135</v>
      </c>
      <c r="J49" s="13">
        <f t="shared" si="9"/>
        <v>0.33750000000000002</v>
      </c>
      <c r="K49" s="18">
        <f t="shared" si="10"/>
        <v>4.5000000000000005E-3</v>
      </c>
      <c r="L49" s="120">
        <f t="shared" si="11"/>
        <v>0.60750000000000004</v>
      </c>
      <c r="M49" s="121"/>
    </row>
    <row r="50" spans="1:13" ht="14.45" customHeight="1">
      <c r="A50" s="122" t="s">
        <v>66</v>
      </c>
      <c r="B50" s="123"/>
      <c r="C50" s="34">
        <v>4.0000000000000002E-4</v>
      </c>
      <c r="D50" s="7">
        <f>C50*L7</f>
        <v>4.0000000000000002E-4</v>
      </c>
      <c r="E50" s="8">
        <v>916</v>
      </c>
      <c r="F50" s="8">
        <f t="shared" si="8"/>
        <v>0.3664</v>
      </c>
      <c r="G50" s="41">
        <v>5.0000000000000001E-4</v>
      </c>
      <c r="H50" s="25">
        <f>G50*M7</f>
        <v>5.0000000000000001E-4</v>
      </c>
      <c r="I50" s="23">
        <v>916</v>
      </c>
      <c r="J50" s="13">
        <f t="shared" si="9"/>
        <v>0.45800000000000002</v>
      </c>
      <c r="K50" s="18">
        <f t="shared" si="10"/>
        <v>8.9999999999999998E-4</v>
      </c>
      <c r="L50" s="120">
        <f t="shared" ref="L50:L51" si="12">F50+J50</f>
        <v>0.82440000000000002</v>
      </c>
      <c r="M50" s="121"/>
    </row>
    <row r="51" spans="1:13" ht="14.45" customHeight="1">
      <c r="A51" s="122" t="s">
        <v>29</v>
      </c>
      <c r="B51" s="123"/>
      <c r="C51" s="34">
        <v>2.9999999999999997E-4</v>
      </c>
      <c r="D51" s="7">
        <f>C51*L7</f>
        <v>2.9999999999999997E-4</v>
      </c>
      <c r="E51" s="8">
        <v>20</v>
      </c>
      <c r="F51" s="8">
        <f t="shared" si="8"/>
        <v>5.9999999999999993E-3</v>
      </c>
      <c r="G51" s="41">
        <v>3.6999999999999999E-4</v>
      </c>
      <c r="H51" s="25">
        <f>G51*M7</f>
        <v>3.6999999999999999E-4</v>
      </c>
      <c r="I51" s="23">
        <v>20</v>
      </c>
      <c r="J51" s="13">
        <f t="shared" si="9"/>
        <v>7.4000000000000003E-3</v>
      </c>
      <c r="K51" s="18">
        <f t="shared" si="10"/>
        <v>6.7000000000000002E-4</v>
      </c>
      <c r="L51" s="120">
        <f t="shared" si="12"/>
        <v>1.3399999999999999E-2</v>
      </c>
      <c r="M51" s="121"/>
    </row>
    <row r="52" spans="1:13">
      <c r="A52" s="118"/>
      <c r="B52" s="119"/>
      <c r="C52" s="7"/>
      <c r="D52" s="7"/>
      <c r="E52" s="8"/>
      <c r="F52" s="8">
        <f>SUM(F44:F51)</f>
        <v>19.197400000000002</v>
      </c>
      <c r="G52" s="26"/>
      <c r="H52" s="25"/>
      <c r="I52" s="23"/>
      <c r="J52" s="13">
        <f>SUM(J44:J51)</f>
        <v>23.428899999999999</v>
      </c>
      <c r="K52" s="18"/>
      <c r="L52" s="63"/>
      <c r="M52" s="64"/>
    </row>
    <row r="53" spans="1:13" ht="14.45" customHeight="1">
      <c r="A53" s="118" t="s">
        <v>44</v>
      </c>
      <c r="B53" s="119"/>
      <c r="C53" s="7">
        <v>6.9000000000000006E-2</v>
      </c>
      <c r="D53" s="7">
        <f>C53*L7</f>
        <v>6.9000000000000006E-2</v>
      </c>
      <c r="E53" s="8">
        <v>66</v>
      </c>
      <c r="F53" s="8">
        <f t="shared" ref="F53:F66" si="13">D53*E53</f>
        <v>4.5540000000000003</v>
      </c>
      <c r="G53" s="28">
        <v>8.2799999999999999E-2</v>
      </c>
      <c r="H53" s="25">
        <f>G53*M7</f>
        <v>8.2799999999999999E-2</v>
      </c>
      <c r="I53" s="23">
        <v>66</v>
      </c>
      <c r="J53" s="13">
        <f t="shared" ref="J53:J66" si="14">H53*I53</f>
        <v>5.4648000000000003</v>
      </c>
      <c r="K53" s="18">
        <f t="shared" ref="K53:K66" si="15">D53+H53</f>
        <v>0.15179999999999999</v>
      </c>
      <c r="L53" s="120">
        <f t="shared" ref="L53:L65" si="16">F53+J53</f>
        <v>10.018800000000001</v>
      </c>
      <c r="M53" s="121"/>
    </row>
    <row r="54" spans="1:13" ht="14.45" customHeight="1">
      <c r="A54" s="118" t="s">
        <v>19</v>
      </c>
      <c r="B54" s="119"/>
      <c r="C54" s="7">
        <v>6.7999999999999996E-3</v>
      </c>
      <c r="D54" s="7">
        <f>C54*L7</f>
        <v>6.7999999999999996E-3</v>
      </c>
      <c r="E54" s="8">
        <v>916</v>
      </c>
      <c r="F54" s="8">
        <f t="shared" si="13"/>
        <v>6.2287999999999997</v>
      </c>
      <c r="G54" s="28">
        <v>8.1600000000000006E-3</v>
      </c>
      <c r="H54" s="25">
        <f>G54*M7</f>
        <v>8.1600000000000006E-3</v>
      </c>
      <c r="I54" s="23">
        <v>916</v>
      </c>
      <c r="J54" s="13">
        <f t="shared" si="14"/>
        <v>7.4745600000000003</v>
      </c>
      <c r="K54" s="18">
        <f t="shared" si="15"/>
        <v>1.4960000000000001E-2</v>
      </c>
      <c r="L54" s="120">
        <f t="shared" si="16"/>
        <v>13.70336</v>
      </c>
      <c r="M54" s="121"/>
    </row>
    <row r="55" spans="1:13" ht="14.45" customHeight="1">
      <c r="A55" s="122" t="s">
        <v>29</v>
      </c>
      <c r="B55" s="123"/>
      <c r="C55" s="34">
        <v>5.0000000000000001E-4</v>
      </c>
      <c r="D55" s="7">
        <f>C55*L7</f>
        <v>5.0000000000000001E-4</v>
      </c>
      <c r="E55" s="8">
        <v>20</v>
      </c>
      <c r="F55" s="8">
        <f t="shared" si="13"/>
        <v>0.01</v>
      </c>
      <c r="G55" s="55">
        <v>5.9999999999999995E-4</v>
      </c>
      <c r="H55" s="25">
        <f>G55*M7</f>
        <v>5.9999999999999995E-4</v>
      </c>
      <c r="I55" s="23">
        <v>20</v>
      </c>
      <c r="J55" s="13">
        <f t="shared" si="14"/>
        <v>1.1999999999999999E-2</v>
      </c>
      <c r="K55" s="18">
        <f t="shared" si="15"/>
        <v>1.0999999999999998E-3</v>
      </c>
      <c r="L55" s="120">
        <f t="shared" si="16"/>
        <v>2.1999999999999999E-2</v>
      </c>
      <c r="M55" s="121"/>
    </row>
    <row r="56" spans="1:13">
      <c r="A56" s="122"/>
      <c r="B56" s="123"/>
      <c r="C56" s="7"/>
      <c r="D56" s="7"/>
      <c r="E56" s="8"/>
      <c r="F56" s="8">
        <f>SUM(F53:F55)</f>
        <v>10.7928</v>
      </c>
      <c r="G56" s="29"/>
      <c r="H56" s="25"/>
      <c r="I56" s="23"/>
      <c r="J56" s="13">
        <f>SUM(J53:J55)</f>
        <v>12.951360000000001</v>
      </c>
      <c r="K56" s="18"/>
      <c r="L56" s="120"/>
      <c r="M56" s="121"/>
    </row>
    <row r="57" spans="1:13">
      <c r="A57" s="122" t="s">
        <v>51</v>
      </c>
      <c r="B57" s="123"/>
      <c r="C57" s="7">
        <v>9.7000000000000003E-2</v>
      </c>
      <c r="D57" s="7">
        <f>C57*L7</f>
        <v>9.7000000000000003E-2</v>
      </c>
      <c r="E57" s="8">
        <v>325</v>
      </c>
      <c r="F57" s="8">
        <f t="shared" si="13"/>
        <v>31.525000000000002</v>
      </c>
      <c r="G57" s="29">
        <v>9.7000000000000003E-2</v>
      </c>
      <c r="H57" s="25">
        <f>G57*M7</f>
        <v>9.7000000000000003E-2</v>
      </c>
      <c r="I57" s="23">
        <v>325</v>
      </c>
      <c r="J57" s="13">
        <f t="shared" si="14"/>
        <v>31.525000000000002</v>
      </c>
      <c r="K57" s="18">
        <f t="shared" si="15"/>
        <v>0.19400000000000001</v>
      </c>
      <c r="L57" s="120">
        <f t="shared" si="16"/>
        <v>63.050000000000004</v>
      </c>
      <c r="M57" s="121"/>
    </row>
    <row r="58" spans="1:13">
      <c r="A58" s="122" t="s">
        <v>21</v>
      </c>
      <c r="B58" s="123"/>
      <c r="C58" s="7">
        <v>3.3000000000000002E-2</v>
      </c>
      <c r="D58" s="7">
        <f>C58*L7</f>
        <v>3.3000000000000002E-2</v>
      </c>
      <c r="E58" s="8">
        <v>378</v>
      </c>
      <c r="F58" s="8">
        <f t="shared" si="13"/>
        <v>12.474</v>
      </c>
      <c r="G58" s="29">
        <v>3.3000000000000002E-2</v>
      </c>
      <c r="H58" s="25">
        <f>G58*M7</f>
        <v>3.3000000000000002E-2</v>
      </c>
      <c r="I58" s="23">
        <v>378</v>
      </c>
      <c r="J58" s="13">
        <f t="shared" si="14"/>
        <v>12.474</v>
      </c>
      <c r="K58" s="18">
        <f t="shared" si="15"/>
        <v>6.6000000000000003E-2</v>
      </c>
      <c r="L58" s="120">
        <f t="shared" si="16"/>
        <v>24.948</v>
      </c>
      <c r="M58" s="121"/>
    </row>
    <row r="59" spans="1:13">
      <c r="A59" s="122" t="s">
        <v>22</v>
      </c>
      <c r="B59" s="123"/>
      <c r="C59" s="7">
        <v>1.6199999999999999E-3</v>
      </c>
      <c r="D59" s="7">
        <f>C59*L7</f>
        <v>1.6199999999999999E-3</v>
      </c>
      <c r="E59" s="8">
        <v>35</v>
      </c>
      <c r="F59" s="8">
        <f t="shared" si="13"/>
        <v>5.67E-2</v>
      </c>
      <c r="G59" s="29">
        <v>1.6199999999999999E-3</v>
      </c>
      <c r="H59" s="25">
        <f>G59*M7</f>
        <v>1.6199999999999999E-3</v>
      </c>
      <c r="I59" s="23">
        <v>35</v>
      </c>
      <c r="J59" s="13">
        <f t="shared" si="14"/>
        <v>5.67E-2</v>
      </c>
      <c r="K59" s="18">
        <f t="shared" si="15"/>
        <v>3.2399999999999998E-3</v>
      </c>
      <c r="L59" s="120">
        <f t="shared" si="16"/>
        <v>0.1134</v>
      </c>
      <c r="M59" s="121"/>
    </row>
    <row r="60" spans="1:13">
      <c r="A60" s="122" t="s">
        <v>19</v>
      </c>
      <c r="B60" s="123"/>
      <c r="C60" s="7">
        <v>1.6199999999999999E-3</v>
      </c>
      <c r="D60" s="7">
        <f>C60*L7</f>
        <v>1.6199999999999999E-3</v>
      </c>
      <c r="E60" s="8">
        <v>916</v>
      </c>
      <c r="F60" s="8">
        <f t="shared" si="13"/>
        <v>1.4839199999999999</v>
      </c>
      <c r="G60" s="29">
        <v>1.6199999999999999E-3</v>
      </c>
      <c r="H60" s="25">
        <f>G60*M7</f>
        <v>1.6199999999999999E-3</v>
      </c>
      <c r="I60" s="23">
        <v>916</v>
      </c>
      <c r="J60" s="13">
        <f t="shared" si="14"/>
        <v>1.4839199999999999</v>
      </c>
      <c r="K60" s="18">
        <f t="shared" si="15"/>
        <v>3.2399999999999998E-3</v>
      </c>
      <c r="L60" s="120">
        <f t="shared" si="16"/>
        <v>2.9678399999999998</v>
      </c>
      <c r="M60" s="121"/>
    </row>
    <row r="61" spans="1:13">
      <c r="A61" s="122" t="s">
        <v>65</v>
      </c>
      <c r="B61" s="123"/>
      <c r="C61" s="7">
        <v>8.3700000000000007E-3</v>
      </c>
      <c r="D61" s="7">
        <f>C61*L7</f>
        <v>8.3700000000000007E-3</v>
      </c>
      <c r="E61" s="8">
        <v>135</v>
      </c>
      <c r="F61" s="8">
        <f t="shared" si="13"/>
        <v>1.12995</v>
      </c>
      <c r="G61" s="29">
        <v>8.3700000000000007E-3</v>
      </c>
      <c r="H61" s="25">
        <f>G61*M7</f>
        <v>8.3700000000000007E-3</v>
      </c>
      <c r="I61" s="23">
        <v>135</v>
      </c>
      <c r="J61" s="13">
        <f t="shared" si="14"/>
        <v>1.12995</v>
      </c>
      <c r="K61" s="18">
        <f t="shared" si="15"/>
        <v>1.6740000000000001E-2</v>
      </c>
      <c r="L61" s="120">
        <f t="shared" si="16"/>
        <v>2.2599</v>
      </c>
      <c r="M61" s="121"/>
    </row>
    <row r="62" spans="1:13">
      <c r="A62" s="122" t="s">
        <v>29</v>
      </c>
      <c r="B62" s="123"/>
      <c r="C62" s="34">
        <v>1.6199999999999999E-3</v>
      </c>
      <c r="D62" s="7">
        <f>C62*L7</f>
        <v>1.6199999999999999E-3</v>
      </c>
      <c r="E62" s="8">
        <v>20</v>
      </c>
      <c r="F62" s="8">
        <f t="shared" si="13"/>
        <v>3.2399999999999998E-2</v>
      </c>
      <c r="G62" s="55">
        <v>1.6199999999999999E-3</v>
      </c>
      <c r="H62" s="25">
        <f>G62*M7</f>
        <v>1.6199999999999999E-3</v>
      </c>
      <c r="I62" s="23">
        <v>20</v>
      </c>
      <c r="J62" s="13">
        <f t="shared" si="14"/>
        <v>3.2399999999999998E-2</v>
      </c>
      <c r="K62" s="18">
        <f t="shared" si="15"/>
        <v>3.2399999999999998E-3</v>
      </c>
      <c r="L62" s="120">
        <f t="shared" si="16"/>
        <v>6.4799999999999996E-2</v>
      </c>
      <c r="M62" s="121"/>
    </row>
    <row r="63" spans="1:13">
      <c r="A63" s="122"/>
      <c r="B63" s="123"/>
      <c r="C63" s="34"/>
      <c r="D63" s="7"/>
      <c r="E63" s="8"/>
      <c r="F63" s="8">
        <f>SUM(F57:F62)</f>
        <v>46.701970000000003</v>
      </c>
      <c r="G63" s="55"/>
      <c r="H63" s="25"/>
      <c r="I63" s="23"/>
      <c r="J63" s="13">
        <f>SUM(J57:J62)</f>
        <v>46.701970000000003</v>
      </c>
      <c r="K63" s="18"/>
      <c r="L63" s="63"/>
      <c r="M63" s="64"/>
    </row>
    <row r="64" spans="1:13">
      <c r="A64" s="122" t="s">
        <v>42</v>
      </c>
      <c r="B64" s="123"/>
      <c r="C64" s="7">
        <v>1E-3</v>
      </c>
      <c r="D64" s="7">
        <f>C64*L7</f>
        <v>1E-3</v>
      </c>
      <c r="E64" s="8">
        <v>475</v>
      </c>
      <c r="F64" s="8">
        <f t="shared" si="13"/>
        <v>0.47500000000000003</v>
      </c>
      <c r="G64" s="29">
        <v>1E-3</v>
      </c>
      <c r="H64" s="25">
        <f>G64*M7</f>
        <v>1E-3</v>
      </c>
      <c r="I64" s="23">
        <v>475</v>
      </c>
      <c r="J64" s="13">
        <f t="shared" si="14"/>
        <v>0.47500000000000003</v>
      </c>
      <c r="K64" s="18">
        <f t="shared" si="15"/>
        <v>2E-3</v>
      </c>
      <c r="L64" s="120">
        <f t="shared" si="16"/>
        <v>0.95000000000000007</v>
      </c>
      <c r="M64" s="121"/>
    </row>
    <row r="65" spans="1:13">
      <c r="A65" s="122" t="s">
        <v>26</v>
      </c>
      <c r="B65" s="123"/>
      <c r="C65" s="34">
        <v>7.0000000000000001E-3</v>
      </c>
      <c r="D65" s="7">
        <f>C65*L7</f>
        <v>7.0000000000000001E-3</v>
      </c>
      <c r="E65" s="8">
        <v>97</v>
      </c>
      <c r="F65" s="8">
        <f t="shared" si="13"/>
        <v>0.67900000000000005</v>
      </c>
      <c r="G65" s="55">
        <v>7.0000000000000001E-3</v>
      </c>
      <c r="H65" s="25">
        <f>G65*M7</f>
        <v>7.0000000000000001E-3</v>
      </c>
      <c r="I65" s="23">
        <v>97</v>
      </c>
      <c r="J65" s="13">
        <f t="shared" si="14"/>
        <v>0.67900000000000005</v>
      </c>
      <c r="K65" s="18">
        <f t="shared" si="15"/>
        <v>1.4E-2</v>
      </c>
      <c r="L65" s="120">
        <f t="shared" si="16"/>
        <v>1.3580000000000001</v>
      </c>
      <c r="M65" s="121"/>
    </row>
    <row r="66" spans="1:13" s="110" customFormat="1">
      <c r="A66" s="122" t="s">
        <v>122</v>
      </c>
      <c r="B66" s="123"/>
      <c r="C66" s="34">
        <v>7.4999999999999997E-3</v>
      </c>
      <c r="D66" s="7">
        <f>C66*L7</f>
        <v>7.4999999999999997E-3</v>
      </c>
      <c r="E66" s="8">
        <v>260</v>
      </c>
      <c r="F66" s="8">
        <f t="shared" si="13"/>
        <v>1.95</v>
      </c>
      <c r="G66" s="55">
        <v>7.4999999999999997E-3</v>
      </c>
      <c r="H66" s="25">
        <f>G66*M7</f>
        <v>7.4999999999999997E-3</v>
      </c>
      <c r="I66" s="23">
        <v>260</v>
      </c>
      <c r="J66" s="13">
        <f t="shared" si="14"/>
        <v>1.95</v>
      </c>
      <c r="K66" s="18">
        <f t="shared" si="15"/>
        <v>1.4999999999999999E-2</v>
      </c>
      <c r="L66" s="120">
        <f t="shared" ref="L66" si="17">F66+J66</f>
        <v>3.9</v>
      </c>
      <c r="M66" s="121"/>
    </row>
    <row r="67" spans="1:13" ht="14.45" customHeight="1">
      <c r="A67" s="122"/>
      <c r="B67" s="123"/>
      <c r="C67" s="7"/>
      <c r="D67" s="7"/>
      <c r="E67" s="8"/>
      <c r="F67" s="8">
        <f>SUM(F64:F66)</f>
        <v>3.1040000000000001</v>
      </c>
      <c r="G67" s="19"/>
      <c r="H67" s="25"/>
      <c r="I67" s="23"/>
      <c r="J67" s="13">
        <f>SUM(J64:J66)</f>
        <v>3.1040000000000001</v>
      </c>
      <c r="K67" s="18"/>
      <c r="L67" s="63"/>
      <c r="M67" s="64"/>
    </row>
    <row r="68" spans="1:13">
      <c r="A68" s="118" t="s">
        <v>50</v>
      </c>
      <c r="B68" s="119"/>
      <c r="C68" s="7">
        <v>0.02</v>
      </c>
      <c r="D68" s="7">
        <f>C68*L7</f>
        <v>0.02</v>
      </c>
      <c r="E68" s="8">
        <v>74</v>
      </c>
      <c r="F68" s="8">
        <f>D68*E68</f>
        <v>1.48</v>
      </c>
      <c r="G68" s="19">
        <v>0.03</v>
      </c>
      <c r="H68" s="25">
        <f>G68*M7</f>
        <v>0.03</v>
      </c>
      <c r="I68" s="23">
        <v>74</v>
      </c>
      <c r="J68" s="13">
        <f>H68*I68</f>
        <v>2.2199999999999998</v>
      </c>
      <c r="K68" s="18">
        <f>D68+H68</f>
        <v>0.05</v>
      </c>
      <c r="L68" s="120">
        <f>F68+J68</f>
        <v>3.6999999999999997</v>
      </c>
      <c r="M68" s="126"/>
    </row>
    <row r="69" spans="1:13">
      <c r="A69" s="118"/>
      <c r="B69" s="119"/>
      <c r="C69" s="7"/>
      <c r="D69" s="7"/>
      <c r="E69" s="8"/>
      <c r="F69" s="8"/>
      <c r="G69" s="19"/>
      <c r="H69" s="25"/>
      <c r="I69" s="23"/>
      <c r="J69" s="13"/>
      <c r="K69" s="18"/>
      <c r="L69" s="120"/>
      <c r="M69" s="126"/>
    </row>
    <row r="70" spans="1:13">
      <c r="A70" s="118" t="s">
        <v>38</v>
      </c>
      <c r="B70" s="119"/>
      <c r="C70" s="7">
        <v>0.05</v>
      </c>
      <c r="D70" s="7">
        <f>C70*L7</f>
        <v>0.05</v>
      </c>
      <c r="E70" s="8">
        <v>68</v>
      </c>
      <c r="F70" s="8">
        <f>D70*E70</f>
        <v>3.4000000000000004</v>
      </c>
      <c r="G70" s="19">
        <v>0.06</v>
      </c>
      <c r="H70" s="25">
        <f>G70*M7</f>
        <v>0.06</v>
      </c>
      <c r="I70" s="23">
        <v>68</v>
      </c>
      <c r="J70" s="13">
        <f>H70*I70</f>
        <v>4.08</v>
      </c>
      <c r="K70" s="18">
        <f>D70+H70</f>
        <v>0.11</v>
      </c>
      <c r="L70" s="120">
        <f>F70+J70</f>
        <v>7.48</v>
      </c>
      <c r="M70" s="126"/>
    </row>
    <row r="71" spans="1:13" ht="14.45" customHeight="1">
      <c r="A71" s="118"/>
      <c r="B71" s="119"/>
      <c r="C71" s="7"/>
      <c r="D71" s="7"/>
      <c r="E71" s="8"/>
      <c r="F71" s="8"/>
      <c r="G71" s="12"/>
      <c r="H71" s="12"/>
      <c r="I71" s="23"/>
      <c r="J71" s="13"/>
      <c r="K71" s="18"/>
      <c r="L71" s="63"/>
      <c r="M71" s="65"/>
    </row>
    <row r="72" spans="1:13">
      <c r="A72" s="132" t="s">
        <v>3</v>
      </c>
      <c r="B72" s="133"/>
      <c r="C72" s="9"/>
      <c r="D72" s="10"/>
      <c r="E72" s="10"/>
      <c r="F72" s="10">
        <f>F31+F32+F37+F38+F40+F42+F52+F56+F63+F67+F68+F70</f>
        <v>159.96861000000001</v>
      </c>
      <c r="G72" s="14"/>
      <c r="H72" s="14"/>
      <c r="I72" s="15"/>
      <c r="J72" s="16">
        <f>J31+J32+J37+J38+J40+J42+J52+J56+J63+J67+J68+J70</f>
        <v>188.76615000000001</v>
      </c>
      <c r="K72" s="18">
        <f>D72+H72</f>
        <v>0</v>
      </c>
      <c r="L72" s="134">
        <f>SUM(L26:L71)</f>
        <v>348.73475999999994</v>
      </c>
      <c r="M72" s="135"/>
    </row>
    <row r="73" spans="1:13">
      <c r="A73" s="53"/>
      <c r="B73" s="53"/>
      <c r="C73" s="53"/>
      <c r="D73" s="53"/>
      <c r="E73" s="53"/>
      <c r="F73" s="53"/>
      <c r="G73" s="54"/>
      <c r="H73" s="54"/>
      <c r="I73" s="54"/>
      <c r="J73" s="54"/>
      <c r="K73" s="54"/>
      <c r="L73" s="54"/>
      <c r="M73" s="54"/>
    </row>
    <row r="75" spans="1:13">
      <c r="E75" s="60" t="s">
        <v>67</v>
      </c>
      <c r="F75" s="33">
        <f>F31+F32+F37+F38+F40</f>
        <v>52.042439999999992</v>
      </c>
      <c r="J75" s="33">
        <f>J31+J32+J37+J38+J40</f>
        <v>57.529919999999997</v>
      </c>
      <c r="M75" s="33">
        <f>F72+J72</f>
        <v>348.73476000000005</v>
      </c>
    </row>
    <row r="76" spans="1:13">
      <c r="E76" s="60" t="s">
        <v>68</v>
      </c>
      <c r="F76" s="33">
        <f>F42+F52+F56+F63+F67+F68+F70</f>
        <v>107.92617000000001</v>
      </c>
      <c r="J76" s="33">
        <f>J42+J52+J56+J63+J67+J68+J70</f>
        <v>131.23623000000001</v>
      </c>
    </row>
    <row r="77" spans="1:13">
      <c r="F77" s="33">
        <f>SUM(F75:F76)</f>
        <v>159.96861000000001</v>
      </c>
      <c r="J77" s="33">
        <f>SUM(J75:J76)</f>
        <v>188.76615000000001</v>
      </c>
    </row>
    <row r="79" spans="1:13">
      <c r="F79" s="33"/>
      <c r="J79" s="33"/>
    </row>
  </sheetData>
  <mergeCells count="124">
    <mergeCell ref="A11:B11"/>
    <mergeCell ref="E11:H11"/>
    <mergeCell ref="E8:G8"/>
    <mergeCell ref="E22:H22"/>
    <mergeCell ref="L30:M30"/>
    <mergeCell ref="L38:M38"/>
    <mergeCell ref="L47:M47"/>
    <mergeCell ref="L64:M64"/>
    <mergeCell ref="L69:M69"/>
    <mergeCell ref="A36:B36"/>
    <mergeCell ref="L36:M36"/>
    <mergeCell ref="L8:M8"/>
    <mergeCell ref="L25:M25"/>
    <mergeCell ref="L26:M26"/>
    <mergeCell ref="A14:B14"/>
    <mergeCell ref="A13:B13"/>
    <mergeCell ref="A17:B17"/>
    <mergeCell ref="A25:B25"/>
    <mergeCell ref="A12:B12"/>
    <mergeCell ref="A8:B9"/>
    <mergeCell ref="E15:H15"/>
    <mergeCell ref="E16:H16"/>
    <mergeCell ref="E17:H17"/>
    <mergeCell ref="E18:H18"/>
    <mergeCell ref="A20:B20"/>
    <mergeCell ref="E21:H21"/>
    <mergeCell ref="L43:M43"/>
    <mergeCell ref="L44:M44"/>
    <mergeCell ref="L45:M45"/>
    <mergeCell ref="L32:M32"/>
    <mergeCell ref="A23:B23"/>
    <mergeCell ref="E23:H23"/>
    <mergeCell ref="B2:H2"/>
    <mergeCell ref="B3:H3"/>
    <mergeCell ref="G4:I4"/>
    <mergeCell ref="G5:I5"/>
    <mergeCell ref="I8:K8"/>
    <mergeCell ref="A28:B28"/>
    <mergeCell ref="A18:B18"/>
    <mergeCell ref="A10:B10"/>
    <mergeCell ref="A15:B15"/>
    <mergeCell ref="A26:B26"/>
    <mergeCell ref="A19:B19"/>
    <mergeCell ref="A16:B16"/>
    <mergeCell ref="A22:B22"/>
    <mergeCell ref="A21:B21"/>
    <mergeCell ref="E10:H10"/>
    <mergeCell ref="E12:H12"/>
    <mergeCell ref="E13:H13"/>
    <mergeCell ref="E14:H14"/>
    <mergeCell ref="A65:B65"/>
    <mergeCell ref="L65:M65"/>
    <mergeCell ref="A64:B64"/>
    <mergeCell ref="L55:M55"/>
    <mergeCell ref="L49:M49"/>
    <mergeCell ref="L48:M48"/>
    <mergeCell ref="A38:B38"/>
    <mergeCell ref="A27:B27"/>
    <mergeCell ref="A33:B33"/>
    <mergeCell ref="A35:B35"/>
    <mergeCell ref="L35:M35"/>
    <mergeCell ref="L29:M29"/>
    <mergeCell ref="L34:M34"/>
    <mergeCell ref="A37:B37"/>
    <mergeCell ref="A34:B34"/>
    <mergeCell ref="A31:B31"/>
    <mergeCell ref="A29:B29"/>
    <mergeCell ref="A30:B30"/>
    <mergeCell ref="L27:M27"/>
    <mergeCell ref="L28:M28"/>
    <mergeCell ref="A32:B32"/>
    <mergeCell ref="A43:B43"/>
    <mergeCell ref="A39:B39"/>
    <mergeCell ref="L39:M39"/>
    <mergeCell ref="L41:M41"/>
    <mergeCell ref="L46:M46"/>
    <mergeCell ref="A46:B46"/>
    <mergeCell ref="A40:B40"/>
    <mergeCell ref="A42:B42"/>
    <mergeCell ref="L40:M40"/>
    <mergeCell ref="L42:M42"/>
    <mergeCell ref="A41:B41"/>
    <mergeCell ref="L58:M58"/>
    <mergeCell ref="L56:M56"/>
    <mergeCell ref="A57:B57"/>
    <mergeCell ref="L57:M57"/>
    <mergeCell ref="L68:M68"/>
    <mergeCell ref="A47:B47"/>
    <mergeCell ref="A50:B50"/>
    <mergeCell ref="L50:M50"/>
    <mergeCell ref="L51:M51"/>
    <mergeCell ref="A51:B51"/>
    <mergeCell ref="A52:B52"/>
    <mergeCell ref="A49:B49"/>
    <mergeCell ref="L59:M59"/>
    <mergeCell ref="L53:M53"/>
    <mergeCell ref="A48:B48"/>
    <mergeCell ref="L54:M54"/>
    <mergeCell ref="A66:B66"/>
    <mergeCell ref="L66:M66"/>
    <mergeCell ref="L33:M33"/>
    <mergeCell ref="A71:B71"/>
    <mergeCell ref="A72:B72"/>
    <mergeCell ref="L72:M72"/>
    <mergeCell ref="L70:M70"/>
    <mergeCell ref="A70:B70"/>
    <mergeCell ref="A69:B69"/>
    <mergeCell ref="A54:B54"/>
    <mergeCell ref="A67:B67"/>
    <mergeCell ref="A68:B68"/>
    <mergeCell ref="A56:B56"/>
    <mergeCell ref="A60:B60"/>
    <mergeCell ref="A61:B61"/>
    <mergeCell ref="L60:M60"/>
    <mergeCell ref="L61:M61"/>
    <mergeCell ref="A55:B55"/>
    <mergeCell ref="A58:B58"/>
    <mergeCell ref="L62:M62"/>
    <mergeCell ref="A62:B62"/>
    <mergeCell ref="A59:B59"/>
    <mergeCell ref="A63:B63"/>
    <mergeCell ref="A53:B53"/>
    <mergeCell ref="A44:B44"/>
    <mergeCell ref="A45:B45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5"/>
  <sheetViews>
    <sheetView workbookViewId="0">
      <selection activeCell="J2" sqref="J2:M2"/>
    </sheetView>
  </sheetViews>
  <sheetFormatPr defaultColWidth="8.85546875" defaultRowHeight="15"/>
  <cols>
    <col min="1" max="1" width="4" style="82" customWidth="1"/>
    <col min="2" max="2" width="30.85546875" style="82" customWidth="1"/>
    <col min="3" max="3" width="9.7109375" style="82" customWidth="1"/>
    <col min="4" max="4" width="10.28515625" style="82" customWidth="1"/>
    <col min="5" max="5" width="9.28515625" style="82" customWidth="1"/>
    <col min="6" max="6" width="8.28515625" style="82" customWidth="1"/>
    <col min="7" max="7" width="8" style="82" customWidth="1"/>
    <col min="8" max="8" width="7.28515625" style="82" customWidth="1"/>
    <col min="9" max="9" width="9.5703125" style="82" customWidth="1"/>
    <col min="10" max="10" width="7.7109375" style="82" customWidth="1"/>
    <col min="11" max="11" width="7.28515625" style="82" customWidth="1"/>
    <col min="12" max="12" width="7.7109375" style="82" customWidth="1"/>
    <col min="13" max="13" width="7.85546875" style="82" customWidth="1"/>
    <col min="14" max="16384" width="8.85546875" style="82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46" t="s">
        <v>0</v>
      </c>
      <c r="C2" s="146"/>
      <c r="D2" s="146"/>
      <c r="E2" s="146"/>
      <c r="F2" s="146"/>
      <c r="G2" s="146"/>
      <c r="H2" s="146"/>
      <c r="J2" s="115" t="s">
        <v>132</v>
      </c>
      <c r="K2" s="5"/>
      <c r="L2" s="5"/>
      <c r="M2" s="5"/>
    </row>
    <row r="3" spans="1:13">
      <c r="B3" s="153" t="s">
        <v>15</v>
      </c>
      <c r="C3" s="153"/>
      <c r="D3" s="153"/>
      <c r="E3" s="153"/>
      <c r="F3" s="153"/>
      <c r="G3" s="153"/>
      <c r="H3" s="153"/>
      <c r="J3" s="5"/>
      <c r="K3" s="5"/>
      <c r="L3" s="5"/>
      <c r="M3" s="5"/>
    </row>
    <row r="4" spans="1:13">
      <c r="G4" s="147" t="s">
        <v>1</v>
      </c>
      <c r="H4" s="147"/>
      <c r="I4" s="147"/>
      <c r="J4" s="5"/>
      <c r="K4" s="5"/>
      <c r="L4" s="5"/>
      <c r="M4" s="5"/>
    </row>
    <row r="5" spans="1:13">
      <c r="G5" s="154" t="s">
        <v>61</v>
      </c>
      <c r="H5" s="154"/>
      <c r="I5" s="154"/>
      <c r="L5" s="4"/>
      <c r="M5" s="4"/>
    </row>
    <row r="6" spans="1:13">
      <c r="G6" s="83"/>
      <c r="H6" s="83"/>
      <c r="I6" s="8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42" t="s">
        <v>2</v>
      </c>
      <c r="B8" s="155"/>
      <c r="C8" s="57" t="s">
        <v>13</v>
      </c>
      <c r="D8" s="56" t="s">
        <v>14</v>
      </c>
      <c r="E8" s="158"/>
      <c r="F8" s="158"/>
      <c r="G8" s="158"/>
      <c r="H8" s="77"/>
      <c r="I8" s="127"/>
      <c r="J8" s="127"/>
      <c r="K8" s="127"/>
      <c r="L8" s="127"/>
      <c r="M8" s="127"/>
    </row>
    <row r="9" spans="1:13" ht="15.75" thickBot="1">
      <c r="A9" s="156"/>
      <c r="B9" s="157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59" t="s">
        <v>124</v>
      </c>
      <c r="B10" s="160"/>
      <c r="C10" s="50">
        <v>150</v>
      </c>
      <c r="D10" s="69">
        <v>200</v>
      </c>
      <c r="E10" s="128"/>
      <c r="F10" s="129"/>
      <c r="G10" s="129"/>
      <c r="H10" s="129"/>
      <c r="I10" s="66"/>
      <c r="J10" s="66"/>
      <c r="K10" s="31"/>
      <c r="L10" s="31"/>
      <c r="M10" s="31"/>
    </row>
    <row r="11" spans="1:13" s="110" customFormat="1">
      <c r="A11" s="161" t="s">
        <v>112</v>
      </c>
      <c r="B11" s="117"/>
      <c r="C11" s="32">
        <v>20</v>
      </c>
      <c r="D11" s="102">
        <v>20</v>
      </c>
      <c r="E11" s="108"/>
      <c r="F11" s="109"/>
      <c r="G11" s="109"/>
      <c r="H11" s="109"/>
      <c r="I11" s="66"/>
      <c r="J11" s="66"/>
      <c r="K11" s="31"/>
      <c r="L11" s="31"/>
      <c r="M11" s="31"/>
    </row>
    <row r="12" spans="1:13">
      <c r="A12" s="116" t="s">
        <v>54</v>
      </c>
      <c r="B12" s="148"/>
      <c r="C12" s="24">
        <v>200</v>
      </c>
      <c r="D12" s="70">
        <v>200</v>
      </c>
      <c r="E12" s="130"/>
      <c r="F12" s="131"/>
      <c r="G12" s="131"/>
      <c r="H12" s="131"/>
      <c r="I12" s="66"/>
      <c r="J12" s="66"/>
      <c r="K12" s="31"/>
      <c r="L12" s="31"/>
      <c r="M12" s="31"/>
    </row>
    <row r="13" spans="1:13" ht="15.75" customHeight="1">
      <c r="A13" s="116" t="s">
        <v>87</v>
      </c>
      <c r="B13" s="117"/>
      <c r="C13" s="24">
        <v>100</v>
      </c>
      <c r="D13" s="71">
        <v>100</v>
      </c>
      <c r="E13" s="130"/>
      <c r="F13" s="131"/>
      <c r="G13" s="131"/>
      <c r="H13" s="131"/>
      <c r="I13" s="66"/>
      <c r="J13" s="66"/>
      <c r="K13" s="31"/>
      <c r="L13" s="31"/>
      <c r="M13" s="31"/>
    </row>
    <row r="14" spans="1:13" ht="15.75" customHeight="1">
      <c r="A14" s="151" t="s">
        <v>50</v>
      </c>
      <c r="B14" s="152"/>
      <c r="C14" s="32">
        <v>20</v>
      </c>
      <c r="D14" s="71">
        <v>30</v>
      </c>
      <c r="E14" s="130"/>
      <c r="F14" s="131"/>
      <c r="G14" s="131"/>
      <c r="H14" s="131"/>
      <c r="I14" s="66"/>
      <c r="J14" s="66"/>
      <c r="K14" s="31"/>
      <c r="L14" s="31"/>
      <c r="M14" s="31"/>
    </row>
    <row r="15" spans="1:13" ht="15.75" customHeight="1">
      <c r="A15" s="116" t="s">
        <v>38</v>
      </c>
      <c r="B15" s="117"/>
      <c r="C15" s="32">
        <v>40</v>
      </c>
      <c r="D15" s="71">
        <v>40</v>
      </c>
      <c r="E15" s="130"/>
      <c r="F15" s="131"/>
      <c r="G15" s="131"/>
      <c r="H15" s="131"/>
      <c r="I15" s="66"/>
      <c r="J15" s="66"/>
      <c r="K15" s="31"/>
      <c r="L15" s="31"/>
      <c r="M15" s="31"/>
    </row>
    <row r="16" spans="1:13" ht="14.45" customHeight="1">
      <c r="A16" s="116"/>
      <c r="B16" s="117"/>
      <c r="C16" s="24"/>
      <c r="D16" s="71"/>
      <c r="E16" s="130"/>
      <c r="F16" s="130"/>
      <c r="G16" s="130"/>
      <c r="H16" s="130"/>
      <c r="I16" s="66"/>
      <c r="J16" s="66"/>
      <c r="K16" s="31"/>
      <c r="L16" s="31"/>
      <c r="M16" s="31"/>
    </row>
    <row r="17" spans="1:13">
      <c r="A17" s="116" t="s">
        <v>88</v>
      </c>
      <c r="B17" s="117"/>
      <c r="C17" s="24">
        <v>60</v>
      </c>
      <c r="D17" s="71">
        <v>100</v>
      </c>
      <c r="E17" s="130"/>
      <c r="F17" s="130"/>
      <c r="G17" s="130"/>
      <c r="H17" s="130"/>
      <c r="I17" s="66"/>
      <c r="J17" s="66"/>
      <c r="K17" s="31"/>
      <c r="L17" s="31"/>
      <c r="M17" s="31"/>
    </row>
    <row r="18" spans="1:13">
      <c r="A18" s="116" t="s">
        <v>89</v>
      </c>
      <c r="B18" s="117"/>
      <c r="C18" s="24">
        <v>200</v>
      </c>
      <c r="D18" s="71">
        <v>250</v>
      </c>
      <c r="E18" s="130"/>
      <c r="F18" s="131"/>
      <c r="G18" s="131"/>
      <c r="H18" s="131"/>
      <c r="I18" s="66"/>
      <c r="J18" s="66"/>
      <c r="K18" s="31"/>
      <c r="L18" s="31"/>
      <c r="M18" s="31"/>
    </row>
    <row r="19" spans="1:13" ht="15" customHeight="1">
      <c r="A19" s="116" t="s">
        <v>23</v>
      </c>
      <c r="B19" s="117"/>
      <c r="C19" s="24">
        <v>150</v>
      </c>
      <c r="D19" s="71">
        <v>180</v>
      </c>
      <c r="E19" s="130"/>
      <c r="F19" s="131"/>
      <c r="G19" s="131"/>
      <c r="H19" s="131"/>
      <c r="I19" s="66"/>
      <c r="J19" s="66"/>
      <c r="K19" s="31"/>
      <c r="L19" s="31"/>
      <c r="M19" s="31"/>
    </row>
    <row r="20" spans="1:13" ht="15" customHeight="1">
      <c r="A20" s="116" t="s">
        <v>46</v>
      </c>
      <c r="B20" s="117"/>
      <c r="C20" s="24">
        <v>100</v>
      </c>
      <c r="D20" s="71">
        <v>100</v>
      </c>
      <c r="E20" s="78"/>
      <c r="F20" s="79"/>
      <c r="G20" s="79"/>
      <c r="H20" s="79"/>
      <c r="I20" s="66"/>
      <c r="J20" s="66"/>
      <c r="K20" s="31"/>
      <c r="L20" s="31"/>
      <c r="M20" s="31"/>
    </row>
    <row r="21" spans="1:13" ht="15" customHeight="1">
      <c r="A21" s="116" t="s">
        <v>90</v>
      </c>
      <c r="B21" s="117"/>
      <c r="C21" s="24">
        <v>20</v>
      </c>
      <c r="D21" s="71">
        <v>20</v>
      </c>
      <c r="E21" s="78"/>
      <c r="F21" s="79"/>
      <c r="G21" s="79"/>
      <c r="H21" s="79"/>
      <c r="I21" s="66"/>
      <c r="J21" s="66"/>
      <c r="K21" s="31"/>
      <c r="L21" s="31"/>
      <c r="M21" s="31"/>
    </row>
    <row r="22" spans="1:13">
      <c r="A22" s="116" t="s">
        <v>91</v>
      </c>
      <c r="B22" s="117"/>
      <c r="C22" s="24">
        <v>200</v>
      </c>
      <c r="D22" s="71">
        <v>200</v>
      </c>
      <c r="E22" s="130"/>
      <c r="F22" s="131"/>
      <c r="G22" s="131"/>
      <c r="H22" s="131"/>
      <c r="I22" s="66"/>
      <c r="J22" s="66"/>
      <c r="K22" s="31"/>
      <c r="L22" s="31"/>
      <c r="M22" s="31"/>
    </row>
    <row r="23" spans="1:13">
      <c r="A23" s="116" t="s">
        <v>38</v>
      </c>
      <c r="B23" s="117"/>
      <c r="C23" s="24">
        <v>50</v>
      </c>
      <c r="D23" s="71">
        <v>60</v>
      </c>
      <c r="E23" s="130"/>
      <c r="F23" s="131"/>
      <c r="G23" s="131"/>
      <c r="H23" s="131"/>
      <c r="I23" s="66"/>
      <c r="J23" s="66"/>
      <c r="K23" s="31"/>
      <c r="L23" s="31"/>
      <c r="M23" s="31"/>
    </row>
    <row r="24" spans="1:13">
      <c r="A24" s="80" t="s">
        <v>50</v>
      </c>
      <c r="B24" s="81"/>
      <c r="C24" s="24">
        <v>20</v>
      </c>
      <c r="D24" s="72">
        <v>30</v>
      </c>
      <c r="E24" s="78"/>
      <c r="F24" s="79"/>
      <c r="G24" s="79"/>
      <c r="H24" s="79"/>
      <c r="I24" s="66"/>
      <c r="J24" s="66"/>
      <c r="K24" s="31"/>
      <c r="L24" s="31"/>
      <c r="M24" s="31"/>
    </row>
    <row r="25" spans="1:13" ht="14.45" customHeight="1" thickBot="1">
      <c r="A25" s="144"/>
      <c r="B25" s="145"/>
      <c r="C25" s="36"/>
      <c r="D25" s="35"/>
      <c r="E25" s="130"/>
      <c r="F25" s="131"/>
      <c r="G25" s="131"/>
      <c r="H25" s="131"/>
      <c r="I25" s="2"/>
      <c r="J25" s="2"/>
      <c r="K25" s="30"/>
      <c r="L25" s="30"/>
      <c r="M25" s="30"/>
    </row>
    <row r="26" spans="1:13" ht="14.45" customHeight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90">
      <c r="A27" s="142" t="s">
        <v>8</v>
      </c>
      <c r="B27" s="143"/>
      <c r="C27" s="6" t="s">
        <v>20</v>
      </c>
      <c r="D27" s="6" t="s">
        <v>16</v>
      </c>
      <c r="E27" s="6" t="s">
        <v>6</v>
      </c>
      <c r="F27" s="6" t="s">
        <v>4</v>
      </c>
      <c r="G27" s="11" t="s">
        <v>17</v>
      </c>
      <c r="H27" s="11" t="s">
        <v>18</v>
      </c>
      <c r="I27" s="11" t="s">
        <v>6</v>
      </c>
      <c r="J27" s="11" t="s">
        <v>4</v>
      </c>
      <c r="K27" s="17" t="s">
        <v>5</v>
      </c>
      <c r="L27" s="140" t="s">
        <v>7</v>
      </c>
      <c r="M27" s="141"/>
    </row>
    <row r="28" spans="1:13" ht="14.45" customHeight="1">
      <c r="A28" s="122" t="s">
        <v>114</v>
      </c>
      <c r="B28" s="123"/>
      <c r="C28" s="7">
        <v>0.13950000000000001</v>
      </c>
      <c r="D28" s="7">
        <f>C28*L7</f>
        <v>0.13950000000000001</v>
      </c>
      <c r="E28" s="8">
        <v>371</v>
      </c>
      <c r="F28" s="8">
        <f>D28*E28</f>
        <v>51.754500000000007</v>
      </c>
      <c r="G28" s="26">
        <v>0.186</v>
      </c>
      <c r="H28" s="25">
        <f>G28*M7</f>
        <v>0.186</v>
      </c>
      <c r="I28" s="23">
        <v>371</v>
      </c>
      <c r="J28" s="13">
        <f>H28*I28</f>
        <v>69.006</v>
      </c>
      <c r="K28" s="18">
        <f>D28+H28</f>
        <v>0.32550000000000001</v>
      </c>
      <c r="L28" s="120">
        <f>F28+J28</f>
        <v>120.76050000000001</v>
      </c>
      <c r="M28" s="121"/>
    </row>
    <row r="29" spans="1:13" ht="14.45" customHeight="1">
      <c r="A29" s="122" t="s">
        <v>41</v>
      </c>
      <c r="B29" s="123"/>
      <c r="C29" s="7">
        <v>9.7000000000000003E-3</v>
      </c>
      <c r="D29" s="7">
        <f>C29*L7</f>
        <v>9.7000000000000003E-3</v>
      </c>
      <c r="E29" s="8">
        <v>45</v>
      </c>
      <c r="F29" s="8">
        <f>D29*E29</f>
        <v>0.4365</v>
      </c>
      <c r="G29" s="26">
        <v>1.29E-2</v>
      </c>
      <c r="H29" s="25">
        <f>G29*M7</f>
        <v>1.29E-2</v>
      </c>
      <c r="I29" s="23">
        <v>45</v>
      </c>
      <c r="J29" s="13">
        <f>H29*I29</f>
        <v>0.58050000000000002</v>
      </c>
      <c r="K29" s="18">
        <f>D29+H29</f>
        <v>2.2600000000000002E-2</v>
      </c>
      <c r="L29" s="120">
        <f>F29+J29</f>
        <v>1.0169999999999999</v>
      </c>
      <c r="M29" s="121"/>
    </row>
    <row r="30" spans="1:13" ht="14.45" customHeight="1">
      <c r="A30" s="118" t="s">
        <v>26</v>
      </c>
      <c r="B30" s="119"/>
      <c r="C30" s="7">
        <v>8.9999999999999993E-3</v>
      </c>
      <c r="D30" s="7">
        <f>C30*L7</f>
        <v>8.9999999999999993E-3</v>
      </c>
      <c r="E30" s="8">
        <v>97</v>
      </c>
      <c r="F30" s="8">
        <f>D30*E30</f>
        <v>0.87299999999999989</v>
      </c>
      <c r="G30" s="26">
        <v>1.29E-2</v>
      </c>
      <c r="H30" s="25">
        <f>G30*M7</f>
        <v>1.29E-2</v>
      </c>
      <c r="I30" s="23">
        <v>97</v>
      </c>
      <c r="J30" s="13">
        <f t="shared" ref="J30:J47" si="0">H30*I30</f>
        <v>1.2513000000000001</v>
      </c>
      <c r="K30" s="18">
        <f>D30+H30</f>
        <v>2.1899999999999999E-2</v>
      </c>
      <c r="L30" s="120">
        <f>F30+J30</f>
        <v>2.1242999999999999</v>
      </c>
      <c r="M30" s="121"/>
    </row>
    <row r="31" spans="1:13" s="110" customFormat="1" ht="14.45" customHeight="1">
      <c r="A31" s="118" t="s">
        <v>21</v>
      </c>
      <c r="B31" s="119"/>
      <c r="C31" s="7">
        <v>5.1999999999999998E-3</v>
      </c>
      <c r="D31" s="7">
        <f>C31*L7</f>
        <v>5.1999999999999998E-3</v>
      </c>
      <c r="E31" s="8">
        <v>378</v>
      </c>
      <c r="F31" s="8">
        <f t="shared" ref="F31:F36" si="1">D31*E31</f>
        <v>1.9656</v>
      </c>
      <c r="G31" s="26">
        <v>6.8999999999999999E-3</v>
      </c>
      <c r="H31" s="25">
        <f>G31*M7</f>
        <v>6.8999999999999999E-3</v>
      </c>
      <c r="I31" s="23">
        <v>378</v>
      </c>
      <c r="J31" s="13">
        <f t="shared" si="0"/>
        <v>2.6082000000000001</v>
      </c>
      <c r="K31" s="18">
        <f t="shared" ref="K31:K36" si="2">D31+H31</f>
        <v>1.21E-2</v>
      </c>
      <c r="L31" s="120">
        <f t="shared" ref="L31:L36" si="3">F31+J31</f>
        <v>4.5738000000000003</v>
      </c>
      <c r="M31" s="121"/>
    </row>
    <row r="32" spans="1:13" s="110" customFormat="1" ht="14.45" customHeight="1">
      <c r="A32" s="118" t="s">
        <v>30</v>
      </c>
      <c r="B32" s="119"/>
      <c r="C32" s="7">
        <v>5.1999999999999998E-3</v>
      </c>
      <c r="D32" s="7">
        <f>C32*L7</f>
        <v>5.1999999999999998E-3</v>
      </c>
      <c r="E32" s="8">
        <v>115</v>
      </c>
      <c r="F32" s="8">
        <f t="shared" si="1"/>
        <v>0.59799999999999998</v>
      </c>
      <c r="G32" s="26">
        <v>6.8999999999999999E-3</v>
      </c>
      <c r="H32" s="25">
        <f>G32*M7</f>
        <v>6.8999999999999999E-3</v>
      </c>
      <c r="I32" s="23">
        <v>115</v>
      </c>
      <c r="J32" s="13">
        <f t="shared" si="0"/>
        <v>0.79349999999999998</v>
      </c>
      <c r="K32" s="18">
        <f t="shared" si="2"/>
        <v>1.21E-2</v>
      </c>
      <c r="L32" s="120">
        <f t="shared" si="3"/>
        <v>1.3915</v>
      </c>
      <c r="M32" s="121"/>
    </row>
    <row r="33" spans="1:13" s="110" customFormat="1" ht="14.45" customHeight="1">
      <c r="A33" s="118" t="s">
        <v>92</v>
      </c>
      <c r="B33" s="119"/>
      <c r="C33" s="7">
        <v>4.4000000000000003E-3</v>
      </c>
      <c r="D33" s="7">
        <f>C33*L7/55*1000</f>
        <v>0.08</v>
      </c>
      <c r="E33" s="8">
        <v>10.87</v>
      </c>
      <c r="F33" s="8">
        <f t="shared" si="1"/>
        <v>0.86959999999999993</v>
      </c>
      <c r="G33" s="26">
        <v>5.7999999999999996E-3</v>
      </c>
      <c r="H33" s="25">
        <f>G33*M7/55*1000</f>
        <v>0.10545454545454544</v>
      </c>
      <c r="I33" s="23">
        <v>10.87</v>
      </c>
      <c r="J33" s="13">
        <f t="shared" si="0"/>
        <v>1.1462909090909088</v>
      </c>
      <c r="K33" s="18">
        <f t="shared" si="2"/>
        <v>0.18545454545454543</v>
      </c>
      <c r="L33" s="120">
        <f t="shared" si="3"/>
        <v>2.015890909090909</v>
      </c>
      <c r="M33" s="121"/>
    </row>
    <row r="34" spans="1:13" s="110" customFormat="1" ht="14.45" customHeight="1">
      <c r="A34" s="118" t="s">
        <v>19</v>
      </c>
      <c r="B34" s="119"/>
      <c r="C34" s="7">
        <v>5.1999999999999998E-3</v>
      </c>
      <c r="D34" s="7">
        <f>C34*L7</f>
        <v>5.1999999999999998E-3</v>
      </c>
      <c r="E34" s="8">
        <v>916</v>
      </c>
      <c r="F34" s="8">
        <f t="shared" si="1"/>
        <v>4.7631999999999994</v>
      </c>
      <c r="G34" s="26">
        <v>6.8999999999999999E-3</v>
      </c>
      <c r="H34" s="25">
        <f>G34*M7</f>
        <v>6.8999999999999999E-3</v>
      </c>
      <c r="I34" s="23">
        <v>916</v>
      </c>
      <c r="J34" s="13">
        <f t="shared" si="0"/>
        <v>6.3204000000000002</v>
      </c>
      <c r="K34" s="18">
        <f t="shared" si="2"/>
        <v>1.21E-2</v>
      </c>
      <c r="L34" s="120">
        <f t="shared" si="3"/>
        <v>11.083600000000001</v>
      </c>
      <c r="M34" s="121"/>
    </row>
    <row r="35" spans="1:13" s="110" customFormat="1" ht="14.45" customHeight="1">
      <c r="A35" s="122" t="s">
        <v>29</v>
      </c>
      <c r="B35" s="123"/>
      <c r="C35" s="7">
        <v>4.0000000000000002E-4</v>
      </c>
      <c r="D35" s="7">
        <f>C35*L7</f>
        <v>4.0000000000000002E-4</v>
      </c>
      <c r="E35" s="8">
        <v>20</v>
      </c>
      <c r="F35" s="8">
        <f t="shared" si="1"/>
        <v>8.0000000000000002E-3</v>
      </c>
      <c r="G35" s="26">
        <v>5.0000000000000001E-4</v>
      </c>
      <c r="H35" s="25">
        <f>G35*M7</f>
        <v>5.0000000000000001E-4</v>
      </c>
      <c r="I35" s="23">
        <v>20</v>
      </c>
      <c r="J35" s="13">
        <f t="shared" si="0"/>
        <v>0.01</v>
      </c>
      <c r="K35" s="18">
        <f t="shared" si="2"/>
        <v>8.9999999999999998E-4</v>
      </c>
      <c r="L35" s="120">
        <f t="shared" si="3"/>
        <v>1.8000000000000002E-2</v>
      </c>
      <c r="M35" s="121"/>
    </row>
    <row r="36" spans="1:13" ht="14.45" hidden="1" customHeight="1">
      <c r="A36" s="162"/>
      <c r="B36" s="163"/>
      <c r="C36" s="7">
        <v>1E-4</v>
      </c>
      <c r="D36" s="7">
        <f>C36*L7</f>
        <v>1E-4</v>
      </c>
      <c r="E36" s="8"/>
      <c r="F36" s="8">
        <f t="shared" si="1"/>
        <v>0</v>
      </c>
      <c r="G36" s="26">
        <v>1E-4</v>
      </c>
      <c r="H36" s="25">
        <f>G36*L7</f>
        <v>1E-4</v>
      </c>
      <c r="I36" s="23"/>
      <c r="J36" s="13">
        <f t="shared" si="0"/>
        <v>0</v>
      </c>
      <c r="K36" s="18">
        <f t="shared" si="2"/>
        <v>2.0000000000000001E-4</v>
      </c>
      <c r="L36" s="120">
        <f t="shared" si="3"/>
        <v>0</v>
      </c>
      <c r="M36" s="121"/>
    </row>
    <row r="37" spans="1:13" ht="14.45" customHeight="1">
      <c r="A37" s="122"/>
      <c r="B37" s="123"/>
      <c r="C37" s="7"/>
      <c r="D37" s="7"/>
      <c r="E37" s="8"/>
      <c r="F37" s="8">
        <f>SUM(F28:F36)</f>
        <v>61.268400000000007</v>
      </c>
      <c r="G37" s="26"/>
      <c r="H37" s="25"/>
      <c r="I37" s="23"/>
      <c r="J37" s="13">
        <f>SUM(J28:J36)</f>
        <v>81.716190909090912</v>
      </c>
      <c r="K37" s="18"/>
      <c r="L37" s="120"/>
      <c r="M37" s="121"/>
    </row>
    <row r="38" spans="1:13" s="110" customFormat="1" ht="14.45" customHeight="1">
      <c r="A38" s="122" t="s">
        <v>112</v>
      </c>
      <c r="B38" s="123"/>
      <c r="C38" s="7">
        <v>0.02</v>
      </c>
      <c r="D38" s="7">
        <f>C38*L7</f>
        <v>0.02</v>
      </c>
      <c r="E38" s="8">
        <v>358</v>
      </c>
      <c r="F38" s="8">
        <f>D38*E38</f>
        <v>7.16</v>
      </c>
      <c r="G38" s="26">
        <v>0.02</v>
      </c>
      <c r="H38" s="25">
        <f>G38*M7</f>
        <v>0.02</v>
      </c>
      <c r="I38" s="23">
        <v>358</v>
      </c>
      <c r="J38" s="13">
        <f>H38*I38</f>
        <v>7.16</v>
      </c>
      <c r="K38" s="18">
        <f t="shared" ref="K38" si="4">D38+H38</f>
        <v>0.04</v>
      </c>
      <c r="L38" s="120">
        <f t="shared" ref="L38" si="5">F38+J38</f>
        <v>14.32</v>
      </c>
      <c r="M38" s="121"/>
    </row>
    <row r="39" spans="1:13" s="110" customFormat="1" ht="14.45" customHeight="1">
      <c r="A39" s="122"/>
      <c r="B39" s="123"/>
      <c r="C39" s="7"/>
      <c r="D39" s="7"/>
      <c r="E39" s="8"/>
      <c r="F39" s="8"/>
      <c r="G39" s="26"/>
      <c r="H39" s="25"/>
      <c r="I39" s="23"/>
      <c r="J39" s="13"/>
      <c r="K39" s="18"/>
      <c r="L39" s="106"/>
      <c r="M39" s="107"/>
    </row>
    <row r="40" spans="1:13" ht="14.45" customHeight="1">
      <c r="A40" s="122" t="s">
        <v>93</v>
      </c>
      <c r="B40" s="123"/>
      <c r="C40" s="7">
        <v>0.1</v>
      </c>
      <c r="D40" s="7">
        <f>C40*L7</f>
        <v>0.1</v>
      </c>
      <c r="E40" s="8">
        <v>197</v>
      </c>
      <c r="F40" s="8">
        <f>D40*E40</f>
        <v>19.700000000000003</v>
      </c>
      <c r="G40" s="19">
        <v>0.1</v>
      </c>
      <c r="H40" s="25">
        <f>G40*M7</f>
        <v>0.1</v>
      </c>
      <c r="I40" s="23">
        <v>197</v>
      </c>
      <c r="J40" s="13">
        <f t="shared" ref="J40" si="6">H40*I40</f>
        <v>19.700000000000003</v>
      </c>
      <c r="K40" s="18">
        <f t="shared" ref="K40" si="7">D40+H40</f>
        <v>0.2</v>
      </c>
      <c r="L40" s="120">
        <f t="shared" ref="L40" si="8">F40+J40</f>
        <v>39.400000000000006</v>
      </c>
      <c r="M40" s="121"/>
    </row>
    <row r="41" spans="1:13" ht="14.45" customHeight="1">
      <c r="A41" s="122"/>
      <c r="B41" s="123"/>
      <c r="C41" s="7"/>
      <c r="D41" s="7"/>
      <c r="E41" s="8"/>
      <c r="F41" s="8"/>
      <c r="G41" s="29"/>
      <c r="H41" s="25"/>
      <c r="I41" s="23"/>
      <c r="J41" s="13"/>
      <c r="K41" s="18"/>
      <c r="L41" s="120"/>
      <c r="M41" s="121"/>
    </row>
    <row r="42" spans="1:13" ht="14.45" customHeight="1">
      <c r="A42" s="138" t="s">
        <v>42</v>
      </c>
      <c r="B42" s="139"/>
      <c r="C42" s="37">
        <v>1E-3</v>
      </c>
      <c r="D42" s="7">
        <f>C42*L7</f>
        <v>1E-3</v>
      </c>
      <c r="E42" s="8">
        <v>475</v>
      </c>
      <c r="F42" s="8">
        <f t="shared" ref="F42:F49" si="9">D42*E42</f>
        <v>0.47500000000000003</v>
      </c>
      <c r="G42" s="38">
        <v>1E-3</v>
      </c>
      <c r="H42" s="25">
        <f>G42*M7</f>
        <v>1E-3</v>
      </c>
      <c r="I42" s="23">
        <v>475</v>
      </c>
      <c r="J42" s="13">
        <f t="shared" si="0"/>
        <v>0.47500000000000003</v>
      </c>
      <c r="K42" s="18">
        <f t="shared" ref="K42:K54" si="10">D42+H42</f>
        <v>2E-3</v>
      </c>
      <c r="L42" s="120">
        <f>F42+J42</f>
        <v>0.95000000000000007</v>
      </c>
      <c r="M42" s="121"/>
    </row>
    <row r="43" spans="1:13" ht="14.45" customHeight="1">
      <c r="A43" s="138" t="s">
        <v>26</v>
      </c>
      <c r="B43" s="139"/>
      <c r="C43" s="37">
        <v>7.0000000000000001E-3</v>
      </c>
      <c r="D43" s="7">
        <f>C43*L7</f>
        <v>7.0000000000000001E-3</v>
      </c>
      <c r="E43" s="8">
        <v>97</v>
      </c>
      <c r="F43" s="8">
        <f t="shared" si="9"/>
        <v>0.67900000000000005</v>
      </c>
      <c r="G43" s="38">
        <v>7.0000000000000001E-3</v>
      </c>
      <c r="H43" s="25">
        <f>G43*M7</f>
        <v>7.0000000000000001E-3</v>
      </c>
      <c r="I43" s="23">
        <v>97</v>
      </c>
      <c r="J43" s="13">
        <f t="shared" si="0"/>
        <v>0.67900000000000005</v>
      </c>
      <c r="K43" s="18">
        <f t="shared" si="10"/>
        <v>1.4E-2</v>
      </c>
      <c r="L43" s="120">
        <f>F43+J43</f>
        <v>1.3580000000000001</v>
      </c>
      <c r="M43" s="121"/>
    </row>
    <row r="44" spans="1:13">
      <c r="A44" s="136"/>
      <c r="B44" s="137"/>
      <c r="C44" s="37"/>
      <c r="D44" s="7"/>
      <c r="E44" s="8"/>
      <c r="F44" s="8">
        <f>SUM(F42:F43)</f>
        <v>1.1540000000000001</v>
      </c>
      <c r="G44" s="38"/>
      <c r="H44" s="25"/>
      <c r="I44" s="23"/>
      <c r="J44" s="13">
        <f>SUM(J42:J43)</f>
        <v>1.1540000000000001</v>
      </c>
      <c r="K44" s="18"/>
      <c r="L44" s="74"/>
      <c r="M44" s="76"/>
    </row>
    <row r="45" spans="1:13" ht="14.45" customHeight="1">
      <c r="A45" s="122" t="s">
        <v>50</v>
      </c>
      <c r="B45" s="123"/>
      <c r="C45" s="7">
        <v>0.02</v>
      </c>
      <c r="D45" s="7">
        <f>C45*L7</f>
        <v>0.02</v>
      </c>
      <c r="E45" s="8">
        <v>74</v>
      </c>
      <c r="F45" s="8">
        <f t="shared" si="9"/>
        <v>1.48</v>
      </c>
      <c r="G45" s="39">
        <v>0.03</v>
      </c>
      <c r="H45" s="25">
        <f>G45*M7</f>
        <v>0.03</v>
      </c>
      <c r="I45" s="23">
        <v>74</v>
      </c>
      <c r="J45" s="13">
        <f t="shared" si="0"/>
        <v>2.2199999999999998</v>
      </c>
      <c r="K45" s="18">
        <f t="shared" si="10"/>
        <v>0.05</v>
      </c>
      <c r="L45" s="120">
        <f>F45+J45</f>
        <v>3.6999999999999997</v>
      </c>
      <c r="M45" s="121"/>
    </row>
    <row r="46" spans="1:13" ht="14.45" customHeight="1">
      <c r="A46" s="122"/>
      <c r="B46" s="123"/>
      <c r="C46" s="7"/>
      <c r="D46" s="7"/>
      <c r="E46" s="8"/>
      <c r="F46" s="8"/>
      <c r="G46" s="38"/>
      <c r="H46" s="25"/>
      <c r="I46" s="23"/>
      <c r="J46" s="13"/>
      <c r="K46" s="18"/>
      <c r="L46" s="120"/>
      <c r="M46" s="121"/>
    </row>
    <row r="47" spans="1:13" ht="14.45" customHeight="1">
      <c r="A47" s="122" t="s">
        <v>38</v>
      </c>
      <c r="B47" s="123"/>
      <c r="C47" s="7">
        <v>0.04</v>
      </c>
      <c r="D47" s="7">
        <f>C47*L7</f>
        <v>0.04</v>
      </c>
      <c r="E47" s="8">
        <v>68</v>
      </c>
      <c r="F47" s="8">
        <f t="shared" si="9"/>
        <v>2.72</v>
      </c>
      <c r="G47" s="38">
        <v>0.04</v>
      </c>
      <c r="H47" s="25">
        <f>G47*M7</f>
        <v>0.04</v>
      </c>
      <c r="I47" s="23">
        <v>68</v>
      </c>
      <c r="J47" s="13">
        <f t="shared" si="0"/>
        <v>2.72</v>
      </c>
      <c r="K47" s="18">
        <f t="shared" si="10"/>
        <v>0.08</v>
      </c>
      <c r="L47" s="120">
        <f t="shared" ref="L47:L49" si="11">F47+J47</f>
        <v>5.44</v>
      </c>
      <c r="M47" s="121"/>
    </row>
    <row r="48" spans="1:13" ht="14.45" customHeight="1">
      <c r="A48" s="122"/>
      <c r="B48" s="123"/>
      <c r="C48" s="7"/>
      <c r="D48" s="7"/>
      <c r="E48" s="8"/>
      <c r="F48" s="8"/>
      <c r="G48" s="38"/>
      <c r="H48" s="12"/>
      <c r="I48" s="23"/>
      <c r="J48" s="13"/>
      <c r="K48" s="18"/>
      <c r="L48" s="120"/>
      <c r="M48" s="121"/>
    </row>
    <row r="49" spans="1:13" ht="14.45" customHeight="1">
      <c r="A49" s="122" t="s">
        <v>94</v>
      </c>
      <c r="B49" s="123"/>
      <c r="C49" s="34">
        <v>6.3E-2</v>
      </c>
      <c r="D49" s="7">
        <f>C49*M7</f>
        <v>6.3E-2</v>
      </c>
      <c r="E49" s="8">
        <v>40</v>
      </c>
      <c r="F49" s="8">
        <f t="shared" si="9"/>
        <v>2.52</v>
      </c>
      <c r="G49" s="40">
        <v>0.105</v>
      </c>
      <c r="H49" s="12">
        <f>G49*M7</f>
        <v>0.105</v>
      </c>
      <c r="I49" s="23">
        <v>40</v>
      </c>
      <c r="J49" s="13">
        <f>H49*I49</f>
        <v>4.2</v>
      </c>
      <c r="K49" s="18">
        <f t="shared" si="10"/>
        <v>0.16799999999999998</v>
      </c>
      <c r="L49" s="120">
        <f t="shared" si="11"/>
        <v>6.7200000000000006</v>
      </c>
      <c r="M49" s="121"/>
    </row>
    <row r="50" spans="1:13" ht="14.45" customHeight="1">
      <c r="A50" s="122" t="s">
        <v>27</v>
      </c>
      <c r="B50" s="123"/>
      <c r="C50" s="34">
        <v>7.4999999999999997E-3</v>
      </c>
      <c r="D50" s="7">
        <f>C50*L7</f>
        <v>7.4999999999999997E-3</v>
      </c>
      <c r="E50" s="8">
        <v>60</v>
      </c>
      <c r="F50" s="8">
        <f>D50*E50</f>
        <v>0.44999999999999996</v>
      </c>
      <c r="G50" s="40">
        <v>1.2500000000000001E-2</v>
      </c>
      <c r="H50" s="12">
        <f>G50*M7</f>
        <v>1.2500000000000001E-2</v>
      </c>
      <c r="I50" s="23">
        <v>60</v>
      </c>
      <c r="J50" s="13">
        <f>H50*I50</f>
        <v>0.75</v>
      </c>
      <c r="K50" s="18">
        <f t="shared" si="10"/>
        <v>0.02</v>
      </c>
      <c r="L50" s="120">
        <f t="shared" ref="L50" si="12">F50+J50</f>
        <v>1.2</v>
      </c>
      <c r="M50" s="121"/>
    </row>
    <row r="51" spans="1:13" ht="14.45" customHeight="1">
      <c r="A51" s="122" t="s">
        <v>65</v>
      </c>
      <c r="B51" s="123"/>
      <c r="C51" s="34">
        <v>6.0000000000000001E-3</v>
      </c>
      <c r="D51" s="7">
        <f>C51*L7</f>
        <v>6.0000000000000001E-3</v>
      </c>
      <c r="E51" s="8">
        <v>135</v>
      </c>
      <c r="F51" s="8">
        <f>D51*E51</f>
        <v>0.81</v>
      </c>
      <c r="G51" s="40">
        <v>0.01</v>
      </c>
      <c r="H51" s="12">
        <f>G51*M7</f>
        <v>0.01</v>
      </c>
      <c r="I51" s="23">
        <v>135</v>
      </c>
      <c r="J51" s="13">
        <f>H51*M7</f>
        <v>0.01</v>
      </c>
      <c r="K51" s="18">
        <f t="shared" si="10"/>
        <v>1.6E-2</v>
      </c>
      <c r="L51" s="120">
        <f t="shared" ref="L51" si="13">F51+J51</f>
        <v>0.82000000000000006</v>
      </c>
      <c r="M51" s="121"/>
    </row>
    <row r="52" spans="1:13" ht="14.45" customHeight="1">
      <c r="A52" s="122" t="s">
        <v>26</v>
      </c>
      <c r="B52" s="123"/>
      <c r="C52" s="34">
        <v>3.0000000000000001E-3</v>
      </c>
      <c r="D52" s="7">
        <f>C52*L7</f>
        <v>3.0000000000000001E-3</v>
      </c>
      <c r="E52" s="8">
        <v>97</v>
      </c>
      <c r="F52" s="8">
        <f>D52*E52</f>
        <v>0.29099999999999998</v>
      </c>
      <c r="G52" s="40">
        <v>5.0000000000000001E-3</v>
      </c>
      <c r="H52" s="12">
        <f>G52*M7</f>
        <v>5.0000000000000001E-3</v>
      </c>
      <c r="I52" s="23">
        <v>97</v>
      </c>
      <c r="J52" s="13">
        <f>H52*I52</f>
        <v>0.48499999999999999</v>
      </c>
      <c r="K52" s="18">
        <f t="shared" si="10"/>
        <v>8.0000000000000002E-3</v>
      </c>
      <c r="L52" s="120">
        <f t="shared" ref="L52" si="14">F52+J52</f>
        <v>0.77600000000000002</v>
      </c>
      <c r="M52" s="121"/>
    </row>
    <row r="53" spans="1:13" ht="14.45" customHeight="1">
      <c r="A53" s="122" t="s">
        <v>95</v>
      </c>
      <c r="B53" s="123"/>
      <c r="C53" s="34">
        <v>1.2E-4</v>
      </c>
      <c r="D53" s="7">
        <f>C53*L7</f>
        <v>1.2E-4</v>
      </c>
      <c r="E53" s="8">
        <v>975</v>
      </c>
      <c r="F53" s="8">
        <f>D53*E53</f>
        <v>0.11700000000000001</v>
      </c>
      <c r="G53" s="40">
        <v>2.0000000000000001E-4</v>
      </c>
      <c r="H53" s="12">
        <f>G53*M7</f>
        <v>2.0000000000000001E-4</v>
      </c>
      <c r="I53" s="23">
        <v>975</v>
      </c>
      <c r="J53" s="13">
        <f>H53*I53</f>
        <v>0.19500000000000001</v>
      </c>
      <c r="K53" s="18">
        <f t="shared" si="10"/>
        <v>3.2000000000000003E-4</v>
      </c>
      <c r="L53" s="120">
        <f t="shared" ref="L53" si="15">F53+J53</f>
        <v>0.312</v>
      </c>
      <c r="M53" s="121"/>
    </row>
    <row r="54" spans="1:13" ht="14.45" customHeight="1">
      <c r="A54" s="122" t="s">
        <v>29</v>
      </c>
      <c r="B54" s="123"/>
      <c r="C54" s="34">
        <v>1.8000000000000001E-4</v>
      </c>
      <c r="D54" s="7">
        <f>C54*L7</f>
        <v>1.8000000000000001E-4</v>
      </c>
      <c r="E54" s="8">
        <v>20</v>
      </c>
      <c r="F54" s="8">
        <f>D54*E54</f>
        <v>3.6000000000000003E-3</v>
      </c>
      <c r="G54" s="40">
        <v>2.9999999999999997E-4</v>
      </c>
      <c r="H54" s="12">
        <f>G54*M7</f>
        <v>2.9999999999999997E-4</v>
      </c>
      <c r="I54" s="23">
        <v>20</v>
      </c>
      <c r="J54" s="13">
        <f>H54*I54</f>
        <v>5.9999999999999993E-3</v>
      </c>
      <c r="K54" s="18">
        <f t="shared" si="10"/>
        <v>4.7999999999999996E-4</v>
      </c>
      <c r="L54" s="120">
        <f t="shared" ref="L54" si="16">F54+J54</f>
        <v>9.5999999999999992E-3</v>
      </c>
      <c r="M54" s="121"/>
    </row>
    <row r="55" spans="1:13" ht="14.45" customHeight="1">
      <c r="A55" s="122"/>
      <c r="B55" s="123"/>
      <c r="C55" s="7"/>
      <c r="D55" s="7"/>
      <c r="E55" s="8"/>
      <c r="F55" s="8">
        <f>SUM(F49:F54)</f>
        <v>4.1915999999999993</v>
      </c>
      <c r="G55" s="29"/>
      <c r="H55" s="12"/>
      <c r="I55" s="22"/>
      <c r="J55" s="13">
        <f>SUM(J49:J54)</f>
        <v>5.6460000000000008</v>
      </c>
      <c r="K55" s="18"/>
      <c r="L55" s="120"/>
      <c r="M55" s="121"/>
    </row>
    <row r="56" spans="1:13" ht="14.45" customHeight="1">
      <c r="A56" s="122" t="s">
        <v>28</v>
      </c>
      <c r="B56" s="123"/>
      <c r="C56" s="7">
        <v>0.04</v>
      </c>
      <c r="D56" s="20">
        <f>C56*L7</f>
        <v>0.04</v>
      </c>
      <c r="E56" s="21">
        <v>277</v>
      </c>
      <c r="F56" s="21">
        <f t="shared" ref="F56:F63" si="17">D56*E56</f>
        <v>11.08</v>
      </c>
      <c r="G56" s="29">
        <v>4.8000000000000001E-2</v>
      </c>
      <c r="H56" s="12">
        <f>G56*M7</f>
        <v>4.8000000000000001E-2</v>
      </c>
      <c r="I56" s="23">
        <v>277</v>
      </c>
      <c r="J56" s="13">
        <f t="shared" ref="J56:J63" si="18">H56*I56</f>
        <v>13.296000000000001</v>
      </c>
      <c r="K56" s="27">
        <f t="shared" ref="K56:K63" si="19">D56+H56</f>
        <v>8.7999999999999995E-2</v>
      </c>
      <c r="L56" s="124">
        <f t="shared" ref="L56:L60" si="20">F56+J56</f>
        <v>24.376000000000001</v>
      </c>
      <c r="M56" s="125"/>
    </row>
    <row r="57" spans="1:13" ht="14.45" customHeight="1">
      <c r="A57" s="122" t="s">
        <v>24</v>
      </c>
      <c r="B57" s="123"/>
      <c r="C57" s="20">
        <v>6.6659999999999997E-2</v>
      </c>
      <c r="D57" s="7">
        <f>C57*L7</f>
        <v>6.6659999999999997E-2</v>
      </c>
      <c r="E57" s="8">
        <v>55</v>
      </c>
      <c r="F57" s="8">
        <f t="shared" si="17"/>
        <v>3.6662999999999997</v>
      </c>
      <c r="G57" s="29">
        <v>8.3360000000000004E-2</v>
      </c>
      <c r="H57" s="12">
        <f>G57*M7</f>
        <v>8.3360000000000004E-2</v>
      </c>
      <c r="I57" s="23">
        <v>55</v>
      </c>
      <c r="J57" s="13">
        <f t="shared" si="18"/>
        <v>4.5848000000000004</v>
      </c>
      <c r="K57" s="18">
        <f t="shared" si="19"/>
        <v>0.15001999999999999</v>
      </c>
      <c r="L57" s="120">
        <f t="shared" si="20"/>
        <v>8.251100000000001</v>
      </c>
      <c r="M57" s="121"/>
    </row>
    <row r="58" spans="1:13">
      <c r="A58" s="122" t="s">
        <v>64</v>
      </c>
      <c r="B58" s="123"/>
      <c r="C58" s="7">
        <v>0.01</v>
      </c>
      <c r="D58" s="20">
        <f>C58*L7</f>
        <v>0.01</v>
      </c>
      <c r="E58" s="21">
        <v>46</v>
      </c>
      <c r="F58" s="21">
        <f t="shared" si="17"/>
        <v>0.46</v>
      </c>
      <c r="G58" s="29">
        <v>1.2500000000000001E-2</v>
      </c>
      <c r="H58" s="12">
        <f>G58*M7</f>
        <v>1.2500000000000001E-2</v>
      </c>
      <c r="I58" s="23">
        <v>46</v>
      </c>
      <c r="J58" s="13">
        <f t="shared" si="18"/>
        <v>0.57500000000000007</v>
      </c>
      <c r="K58" s="27">
        <f t="shared" si="19"/>
        <v>2.2499999999999999E-2</v>
      </c>
      <c r="L58" s="124">
        <f t="shared" si="20"/>
        <v>1.0350000000000001</v>
      </c>
      <c r="M58" s="125"/>
    </row>
    <row r="59" spans="1:13" ht="14.45" customHeight="1">
      <c r="A59" s="122" t="s">
        <v>27</v>
      </c>
      <c r="B59" s="123"/>
      <c r="C59" s="20">
        <v>1.2500000000000001E-2</v>
      </c>
      <c r="D59" s="7">
        <f>C59*L7</f>
        <v>1.2500000000000001E-2</v>
      </c>
      <c r="E59" s="8">
        <v>60</v>
      </c>
      <c r="F59" s="8">
        <f t="shared" si="17"/>
        <v>0.75</v>
      </c>
      <c r="G59" s="29">
        <v>1.562E-2</v>
      </c>
      <c r="H59" s="12">
        <f>G59*M7</f>
        <v>1.562E-2</v>
      </c>
      <c r="I59" s="23">
        <v>60</v>
      </c>
      <c r="J59" s="13">
        <f t="shared" si="18"/>
        <v>0.93720000000000003</v>
      </c>
      <c r="K59" s="18">
        <f t="shared" si="19"/>
        <v>2.8119999999999999E-2</v>
      </c>
      <c r="L59" s="120">
        <f t="shared" si="20"/>
        <v>1.6872</v>
      </c>
      <c r="M59" s="121"/>
    </row>
    <row r="60" spans="1:13">
      <c r="A60" s="122" t="s">
        <v>96</v>
      </c>
      <c r="B60" s="123"/>
      <c r="C60" s="7">
        <v>1.6E-2</v>
      </c>
      <c r="D60" s="20">
        <f>C60*L7</f>
        <v>1.6E-2</v>
      </c>
      <c r="E60" s="21">
        <v>42</v>
      </c>
      <c r="F60" s="21">
        <f t="shared" si="17"/>
        <v>0.67200000000000004</v>
      </c>
      <c r="G60" s="29">
        <v>0.02</v>
      </c>
      <c r="H60" s="12">
        <f>G60*M7</f>
        <v>0.02</v>
      </c>
      <c r="I60" s="23">
        <v>42</v>
      </c>
      <c r="J60" s="13">
        <f t="shared" si="18"/>
        <v>0.84</v>
      </c>
      <c r="K60" s="27">
        <f t="shared" si="19"/>
        <v>3.6000000000000004E-2</v>
      </c>
      <c r="L60" s="124">
        <f t="shared" si="20"/>
        <v>1.512</v>
      </c>
      <c r="M60" s="125"/>
    </row>
    <row r="61" spans="1:13">
      <c r="A61" s="122" t="s">
        <v>65</v>
      </c>
      <c r="B61" s="123"/>
      <c r="C61" s="7">
        <v>4.0000000000000001E-3</v>
      </c>
      <c r="D61" s="7">
        <f>C61*L7</f>
        <v>4.0000000000000001E-3</v>
      </c>
      <c r="E61" s="8">
        <v>135</v>
      </c>
      <c r="F61" s="8">
        <f t="shared" si="17"/>
        <v>0.54</v>
      </c>
      <c r="G61" s="26">
        <v>5.0000000000000001E-3</v>
      </c>
      <c r="H61" s="25">
        <f>G61*M7</f>
        <v>5.0000000000000001E-3</v>
      </c>
      <c r="I61" s="23">
        <v>135</v>
      </c>
      <c r="J61" s="13">
        <f t="shared" si="18"/>
        <v>0.67500000000000004</v>
      </c>
      <c r="K61" s="18">
        <f t="shared" si="19"/>
        <v>9.0000000000000011E-3</v>
      </c>
      <c r="L61" s="120">
        <f t="shared" ref="L61:L63" si="21">F61+J61</f>
        <v>1.2150000000000001</v>
      </c>
      <c r="M61" s="121"/>
    </row>
    <row r="62" spans="1:13" ht="14.45" customHeight="1">
      <c r="A62" s="122" t="s">
        <v>66</v>
      </c>
      <c r="B62" s="123"/>
      <c r="C62" s="34">
        <v>4.0000000000000002E-4</v>
      </c>
      <c r="D62" s="7">
        <f>C62*L7</f>
        <v>4.0000000000000002E-4</v>
      </c>
      <c r="E62" s="8">
        <v>588</v>
      </c>
      <c r="F62" s="8">
        <f t="shared" si="17"/>
        <v>0.23520000000000002</v>
      </c>
      <c r="G62" s="41">
        <v>5.0000000000000001E-4</v>
      </c>
      <c r="H62" s="25">
        <f>G62*M7</f>
        <v>5.0000000000000001E-4</v>
      </c>
      <c r="I62" s="23">
        <v>588</v>
      </c>
      <c r="J62" s="13">
        <f t="shared" si="18"/>
        <v>0.29399999999999998</v>
      </c>
      <c r="K62" s="18">
        <f t="shared" si="19"/>
        <v>8.9999999999999998E-4</v>
      </c>
      <c r="L62" s="120">
        <f t="shared" si="21"/>
        <v>0.5292</v>
      </c>
      <c r="M62" s="121"/>
    </row>
    <row r="63" spans="1:13" ht="14.45" customHeight="1">
      <c r="A63" s="122" t="s">
        <v>29</v>
      </c>
      <c r="B63" s="123"/>
      <c r="C63" s="34">
        <v>2.9999999999999997E-4</v>
      </c>
      <c r="D63" s="7">
        <f>C63*L7</f>
        <v>2.9999999999999997E-4</v>
      </c>
      <c r="E63" s="8">
        <v>20</v>
      </c>
      <c r="F63" s="8">
        <f t="shared" si="17"/>
        <v>5.9999999999999993E-3</v>
      </c>
      <c r="G63" s="41">
        <v>3.6999999999999999E-4</v>
      </c>
      <c r="H63" s="25">
        <f>G63*M7</f>
        <v>3.6999999999999999E-4</v>
      </c>
      <c r="I63" s="23">
        <v>20</v>
      </c>
      <c r="J63" s="13">
        <f t="shared" si="18"/>
        <v>7.4000000000000003E-3</v>
      </c>
      <c r="K63" s="18">
        <f t="shared" si="19"/>
        <v>6.7000000000000002E-4</v>
      </c>
      <c r="L63" s="120">
        <f t="shared" si="21"/>
        <v>1.3399999999999999E-2</v>
      </c>
      <c r="M63" s="121"/>
    </row>
    <row r="64" spans="1:13">
      <c r="A64" s="118"/>
      <c r="B64" s="119"/>
      <c r="C64" s="7"/>
      <c r="D64" s="7"/>
      <c r="E64" s="8"/>
      <c r="F64" s="8">
        <f>SUM(F56:F63)</f>
        <v>17.409499999999998</v>
      </c>
      <c r="G64" s="26"/>
      <c r="H64" s="25"/>
      <c r="I64" s="23"/>
      <c r="J64" s="13">
        <f>SUM(J56:J63)</f>
        <v>21.209400000000002</v>
      </c>
      <c r="K64" s="18"/>
      <c r="L64" s="74"/>
      <c r="M64" s="76"/>
    </row>
    <row r="65" spans="1:13">
      <c r="A65" s="118" t="s">
        <v>24</v>
      </c>
      <c r="B65" s="119"/>
      <c r="C65" s="7">
        <v>0.16800000000000001</v>
      </c>
      <c r="D65" s="7">
        <f>C65*L7</f>
        <v>0.16800000000000001</v>
      </c>
      <c r="E65" s="8">
        <v>55</v>
      </c>
      <c r="F65" s="8">
        <f t="shared" ref="F65:F78" si="22">D65*E65</f>
        <v>9.24</v>
      </c>
      <c r="G65" s="28">
        <v>0.2016</v>
      </c>
      <c r="H65" s="25">
        <f>G65*M7</f>
        <v>0.2016</v>
      </c>
      <c r="I65" s="23">
        <v>55</v>
      </c>
      <c r="J65" s="13">
        <f t="shared" ref="J65:J78" si="23">H65*I65</f>
        <v>11.088000000000001</v>
      </c>
      <c r="K65" s="18">
        <f>D65+H65</f>
        <v>0.36960000000000004</v>
      </c>
      <c r="L65" s="120">
        <f t="shared" ref="L65:L78" si="24">F65+J65</f>
        <v>20.328000000000003</v>
      </c>
      <c r="M65" s="121"/>
    </row>
    <row r="66" spans="1:13">
      <c r="A66" s="118" t="s">
        <v>25</v>
      </c>
      <c r="B66" s="119"/>
      <c r="C66" s="7">
        <v>2.4E-2</v>
      </c>
      <c r="D66" s="7">
        <f>C66*L7</f>
        <v>2.4E-2</v>
      </c>
      <c r="E66" s="8">
        <v>66.98</v>
      </c>
      <c r="F66" s="8">
        <f t="shared" si="22"/>
        <v>1.6075200000000001</v>
      </c>
      <c r="G66" s="28">
        <v>2.8799999999999999E-2</v>
      </c>
      <c r="H66" s="25">
        <f>G66*M7</f>
        <v>2.8799999999999999E-2</v>
      </c>
      <c r="I66" s="23">
        <v>66.98</v>
      </c>
      <c r="J66" s="13">
        <f t="shared" si="23"/>
        <v>1.9290240000000001</v>
      </c>
      <c r="K66" s="18">
        <f>D66+H66</f>
        <v>5.28E-2</v>
      </c>
      <c r="L66" s="120">
        <f t="shared" ref="L66" si="25">F66+J66</f>
        <v>3.5365440000000001</v>
      </c>
      <c r="M66" s="121"/>
    </row>
    <row r="67" spans="1:13">
      <c r="A67" s="118" t="s">
        <v>19</v>
      </c>
      <c r="B67" s="119"/>
      <c r="C67" s="7">
        <v>6.7999999999999996E-3</v>
      </c>
      <c r="D67" s="7">
        <f>C67*L7</f>
        <v>6.7999999999999996E-3</v>
      </c>
      <c r="E67" s="8">
        <v>916</v>
      </c>
      <c r="F67" s="8">
        <f t="shared" si="22"/>
        <v>6.2287999999999997</v>
      </c>
      <c r="G67" s="28">
        <v>8.1600000000000006E-3</v>
      </c>
      <c r="H67" s="25">
        <f>G67*M7</f>
        <v>8.1600000000000006E-3</v>
      </c>
      <c r="I67" s="23">
        <v>916</v>
      </c>
      <c r="J67" s="13">
        <f t="shared" si="23"/>
        <v>7.4745600000000003</v>
      </c>
      <c r="K67" s="18">
        <f t="shared" ref="K67:K78" si="26">D67+H67</f>
        <v>1.4960000000000001E-2</v>
      </c>
      <c r="L67" s="120">
        <f t="shared" si="24"/>
        <v>13.70336</v>
      </c>
      <c r="M67" s="121"/>
    </row>
    <row r="68" spans="1:13">
      <c r="A68" s="122" t="s">
        <v>29</v>
      </c>
      <c r="B68" s="123"/>
      <c r="C68" s="34">
        <v>5.0000000000000001E-4</v>
      </c>
      <c r="D68" s="7">
        <f>C68*L7</f>
        <v>5.0000000000000001E-4</v>
      </c>
      <c r="E68" s="8">
        <v>20</v>
      </c>
      <c r="F68" s="8">
        <f t="shared" si="22"/>
        <v>0.01</v>
      </c>
      <c r="G68" s="55">
        <v>5.9999999999999995E-4</v>
      </c>
      <c r="H68" s="25">
        <f>G68*M7</f>
        <v>5.9999999999999995E-4</v>
      </c>
      <c r="I68" s="23">
        <v>20</v>
      </c>
      <c r="J68" s="13">
        <f t="shared" si="23"/>
        <v>1.1999999999999999E-2</v>
      </c>
      <c r="K68" s="18">
        <f t="shared" si="26"/>
        <v>1.0999999999999998E-3</v>
      </c>
      <c r="L68" s="120">
        <f t="shared" si="24"/>
        <v>2.1999999999999999E-2</v>
      </c>
      <c r="M68" s="121"/>
    </row>
    <row r="69" spans="1:13">
      <c r="A69" s="122"/>
      <c r="B69" s="123"/>
      <c r="C69" s="7"/>
      <c r="D69" s="7"/>
      <c r="E69" s="8"/>
      <c r="F69" s="8">
        <f>SUM(F65:F68)</f>
        <v>17.086320000000001</v>
      </c>
      <c r="G69" s="29"/>
      <c r="H69" s="25"/>
      <c r="I69" s="23"/>
      <c r="J69" s="13">
        <f>SUM(J65:J68)</f>
        <v>20.503584000000004</v>
      </c>
      <c r="K69" s="18"/>
      <c r="L69" s="120"/>
      <c r="M69" s="121"/>
    </row>
    <row r="70" spans="1:13">
      <c r="A70" s="122" t="s">
        <v>39</v>
      </c>
      <c r="B70" s="123"/>
      <c r="C70" s="7">
        <v>0.17399999999999999</v>
      </c>
      <c r="D70" s="7">
        <f>C70*L7</f>
        <v>0.17399999999999999</v>
      </c>
      <c r="E70" s="8">
        <v>150</v>
      </c>
      <c r="F70" s="8">
        <f t="shared" si="22"/>
        <v>26.099999999999998</v>
      </c>
      <c r="G70" s="29">
        <v>0.17399999999999999</v>
      </c>
      <c r="H70" s="25">
        <f>G70*M7</f>
        <v>0.17399999999999999</v>
      </c>
      <c r="I70" s="23">
        <v>150</v>
      </c>
      <c r="J70" s="13">
        <f t="shared" si="23"/>
        <v>26.099999999999998</v>
      </c>
      <c r="K70" s="18">
        <f t="shared" si="26"/>
        <v>0.34799999999999998</v>
      </c>
      <c r="L70" s="120">
        <f t="shared" si="24"/>
        <v>52.199999999999996</v>
      </c>
      <c r="M70" s="121"/>
    </row>
    <row r="71" spans="1:13">
      <c r="A71" s="122" t="s">
        <v>92</v>
      </c>
      <c r="B71" s="123"/>
      <c r="C71" s="7">
        <v>6.6E-3</v>
      </c>
      <c r="D71" s="7">
        <f>C71*L7/55*1000</f>
        <v>0.12000000000000001</v>
      </c>
      <c r="E71" s="8">
        <v>10.87</v>
      </c>
      <c r="F71" s="8">
        <f t="shared" si="22"/>
        <v>1.3044</v>
      </c>
      <c r="G71" s="29">
        <v>6.6E-3</v>
      </c>
      <c r="H71" s="25">
        <f>G71*M7/55*1000</f>
        <v>0.12000000000000001</v>
      </c>
      <c r="I71" s="23">
        <v>10.87</v>
      </c>
      <c r="J71" s="13">
        <f t="shared" si="23"/>
        <v>1.3044</v>
      </c>
      <c r="K71" s="18">
        <f t="shared" si="26"/>
        <v>0.24000000000000002</v>
      </c>
      <c r="L71" s="120">
        <f t="shared" si="24"/>
        <v>2.6088</v>
      </c>
      <c r="M71" s="121"/>
    </row>
    <row r="72" spans="1:13">
      <c r="A72" s="122" t="s">
        <v>38</v>
      </c>
      <c r="B72" s="123"/>
      <c r="C72" s="7">
        <v>1.9E-2</v>
      </c>
      <c r="D72" s="7">
        <f>C72*L7</f>
        <v>1.9E-2</v>
      </c>
      <c r="E72" s="8">
        <v>68</v>
      </c>
      <c r="F72" s="8">
        <f t="shared" si="22"/>
        <v>1.292</v>
      </c>
      <c r="G72" s="29">
        <v>1.9E-2</v>
      </c>
      <c r="H72" s="25">
        <f>G72*M7</f>
        <v>1.9E-2</v>
      </c>
      <c r="I72" s="23">
        <v>68</v>
      </c>
      <c r="J72" s="13">
        <f t="shared" si="23"/>
        <v>1.292</v>
      </c>
      <c r="K72" s="18">
        <f t="shared" si="26"/>
        <v>3.7999999999999999E-2</v>
      </c>
      <c r="L72" s="120">
        <f t="shared" si="24"/>
        <v>2.5840000000000001</v>
      </c>
      <c r="M72" s="121"/>
    </row>
    <row r="73" spans="1:13">
      <c r="A73" s="122" t="s">
        <v>19</v>
      </c>
      <c r="B73" s="123"/>
      <c r="C73" s="7">
        <v>2E-3</v>
      </c>
      <c r="D73" s="7">
        <f>C73*L7</f>
        <v>2E-3</v>
      </c>
      <c r="E73" s="8">
        <v>916</v>
      </c>
      <c r="F73" s="8">
        <f t="shared" si="22"/>
        <v>1.8320000000000001</v>
      </c>
      <c r="G73" s="29">
        <v>2E-3</v>
      </c>
      <c r="H73" s="25">
        <f>G73*M7</f>
        <v>2E-3</v>
      </c>
      <c r="I73" s="23">
        <v>916</v>
      </c>
      <c r="J73" s="13">
        <f t="shared" si="23"/>
        <v>1.8320000000000001</v>
      </c>
      <c r="K73" s="18">
        <f t="shared" si="26"/>
        <v>4.0000000000000001E-3</v>
      </c>
      <c r="L73" s="120">
        <f t="shared" si="24"/>
        <v>3.6640000000000001</v>
      </c>
      <c r="M73" s="121"/>
    </row>
    <row r="74" spans="1:13">
      <c r="A74" s="122" t="s">
        <v>29</v>
      </c>
      <c r="B74" s="123"/>
      <c r="C74" s="7">
        <v>4.0000000000000002E-4</v>
      </c>
      <c r="D74" s="7">
        <f>C74*L7</f>
        <v>4.0000000000000002E-4</v>
      </c>
      <c r="E74" s="8">
        <v>20</v>
      </c>
      <c r="F74" s="8">
        <f t="shared" si="22"/>
        <v>8.0000000000000002E-3</v>
      </c>
      <c r="G74" s="29">
        <v>4.0000000000000002E-4</v>
      </c>
      <c r="H74" s="25">
        <f>G74*M7</f>
        <v>4.0000000000000002E-4</v>
      </c>
      <c r="I74" s="23">
        <v>20</v>
      </c>
      <c r="J74" s="13">
        <f t="shared" si="23"/>
        <v>8.0000000000000002E-3</v>
      </c>
      <c r="K74" s="18">
        <f t="shared" si="26"/>
        <v>8.0000000000000004E-4</v>
      </c>
      <c r="L74" s="120">
        <f t="shared" si="24"/>
        <v>1.6E-2</v>
      </c>
      <c r="M74" s="121"/>
    </row>
    <row r="75" spans="1:13">
      <c r="A75" s="122"/>
      <c r="B75" s="123"/>
      <c r="C75" s="34"/>
      <c r="D75" s="7"/>
      <c r="E75" s="8"/>
      <c r="F75" s="8">
        <f>SUM(F70:F74)</f>
        <v>30.5364</v>
      </c>
      <c r="G75" s="55"/>
      <c r="H75" s="25"/>
      <c r="I75" s="23"/>
      <c r="J75" s="13">
        <f>SUM(J70:J74)</f>
        <v>30.5364</v>
      </c>
      <c r="K75" s="18"/>
      <c r="L75" s="74"/>
      <c r="M75" s="76"/>
    </row>
    <row r="76" spans="1:13">
      <c r="A76" s="122" t="s">
        <v>22</v>
      </c>
      <c r="B76" s="123"/>
      <c r="C76" s="7">
        <v>1.6000000000000001E-3</v>
      </c>
      <c r="D76" s="7">
        <f>C76*L7</f>
        <v>1.6000000000000001E-3</v>
      </c>
      <c r="E76" s="8">
        <v>35</v>
      </c>
      <c r="F76" s="8">
        <f t="shared" si="22"/>
        <v>5.6000000000000001E-2</v>
      </c>
      <c r="G76" s="29">
        <v>1.6000000000000001E-3</v>
      </c>
      <c r="H76" s="25">
        <f>G76*M7</f>
        <v>1.6000000000000001E-3</v>
      </c>
      <c r="I76" s="23">
        <v>35</v>
      </c>
      <c r="J76" s="13">
        <f t="shared" si="23"/>
        <v>5.6000000000000001E-2</v>
      </c>
      <c r="K76" s="18">
        <f t="shared" si="26"/>
        <v>3.2000000000000002E-3</v>
      </c>
      <c r="L76" s="120">
        <f t="shared" si="24"/>
        <v>0.112</v>
      </c>
      <c r="M76" s="121"/>
    </row>
    <row r="77" spans="1:13">
      <c r="A77" s="122" t="s">
        <v>25</v>
      </c>
      <c r="B77" s="123"/>
      <c r="C77" s="34">
        <v>0.02</v>
      </c>
      <c r="D77" s="7">
        <f>C77*L7</f>
        <v>0.02</v>
      </c>
      <c r="E77" s="8">
        <v>66.98</v>
      </c>
      <c r="F77" s="8">
        <f t="shared" si="22"/>
        <v>1.3396000000000001</v>
      </c>
      <c r="G77" s="55">
        <v>0.02</v>
      </c>
      <c r="H77" s="25">
        <f>G77*M7</f>
        <v>0.02</v>
      </c>
      <c r="I77" s="23">
        <v>66.98</v>
      </c>
      <c r="J77" s="13">
        <f t="shared" si="23"/>
        <v>1.3396000000000001</v>
      </c>
      <c r="K77" s="18">
        <f t="shared" si="26"/>
        <v>0.04</v>
      </c>
      <c r="L77" s="120">
        <f t="shared" si="24"/>
        <v>2.6792000000000002</v>
      </c>
      <c r="M77" s="121"/>
    </row>
    <row r="78" spans="1:13">
      <c r="A78" s="118" t="s">
        <v>19</v>
      </c>
      <c r="B78" s="119"/>
      <c r="C78" s="7">
        <v>1.6000000000000001E-3</v>
      </c>
      <c r="D78" s="7">
        <f>C78*L7</f>
        <v>1.6000000000000001E-3</v>
      </c>
      <c r="E78" s="8">
        <v>916</v>
      </c>
      <c r="F78" s="8">
        <f t="shared" si="22"/>
        <v>1.4656</v>
      </c>
      <c r="G78" s="28">
        <v>1.6000000000000001E-3</v>
      </c>
      <c r="H78" s="25">
        <f>G78*M7</f>
        <v>1.6000000000000001E-3</v>
      </c>
      <c r="I78" s="23">
        <v>916</v>
      </c>
      <c r="J78" s="13">
        <f t="shared" si="23"/>
        <v>1.4656</v>
      </c>
      <c r="K78" s="18">
        <f t="shared" si="26"/>
        <v>3.2000000000000002E-3</v>
      </c>
      <c r="L78" s="120">
        <f t="shared" si="24"/>
        <v>2.9312</v>
      </c>
      <c r="M78" s="121"/>
    </row>
    <row r="79" spans="1:13">
      <c r="A79" s="118" t="s">
        <v>66</v>
      </c>
      <c r="B79" s="119"/>
      <c r="C79" s="34">
        <v>1E-4</v>
      </c>
      <c r="D79" s="7">
        <f>C79*L7</f>
        <v>1E-4</v>
      </c>
      <c r="E79" s="8">
        <v>588</v>
      </c>
      <c r="F79" s="8">
        <f>D79*E79</f>
        <v>5.8800000000000005E-2</v>
      </c>
      <c r="G79" s="84">
        <v>1E-4</v>
      </c>
      <c r="H79" s="25">
        <f>G79*M7</f>
        <v>1E-4</v>
      </c>
      <c r="I79" s="23">
        <v>588</v>
      </c>
      <c r="J79" s="13">
        <f>H79*I79</f>
        <v>5.8800000000000005E-2</v>
      </c>
      <c r="K79" s="18">
        <f>D79+H79</f>
        <v>2.0000000000000001E-4</v>
      </c>
      <c r="L79" s="120">
        <f>F79+J79</f>
        <v>0.11760000000000001</v>
      </c>
      <c r="M79" s="126"/>
    </row>
    <row r="80" spans="1:13" ht="14.45" customHeight="1">
      <c r="A80" s="122"/>
      <c r="B80" s="123"/>
      <c r="C80" s="7"/>
      <c r="D80" s="7"/>
      <c r="E80" s="8"/>
      <c r="F80" s="8">
        <f>SUM(F76:F79)</f>
        <v>2.9200000000000004</v>
      </c>
      <c r="G80" s="19"/>
      <c r="H80" s="25"/>
      <c r="I80" s="23"/>
      <c r="J80" s="13">
        <f>SUM(J76:J79)</f>
        <v>2.9200000000000004</v>
      </c>
      <c r="K80" s="18"/>
      <c r="L80" s="74"/>
      <c r="M80" s="76"/>
    </row>
    <row r="81" spans="1:13">
      <c r="A81" s="122" t="s">
        <v>75</v>
      </c>
      <c r="B81" s="123"/>
      <c r="C81" s="7">
        <v>4.5199999999999997E-2</v>
      </c>
      <c r="D81" s="7">
        <f>C81*L7</f>
        <v>4.5199999999999997E-2</v>
      </c>
      <c r="E81" s="8">
        <v>156</v>
      </c>
      <c r="F81" s="8">
        <f t="shared" ref="F81:F82" si="27">D81*E81</f>
        <v>7.0511999999999997</v>
      </c>
      <c r="G81" s="29">
        <v>4.5199999999999997E-2</v>
      </c>
      <c r="H81" s="25">
        <f>G81*M7</f>
        <v>4.5199999999999997E-2</v>
      </c>
      <c r="I81" s="23">
        <v>156</v>
      </c>
      <c r="J81" s="13">
        <f t="shared" ref="J81:J82" si="28">H81*I81</f>
        <v>7.0511999999999997</v>
      </c>
      <c r="K81" s="18">
        <f t="shared" ref="K81:K82" si="29">D81+H81</f>
        <v>9.0399999999999994E-2</v>
      </c>
      <c r="L81" s="120">
        <f t="shared" ref="L81" si="30">F81+J81</f>
        <v>14.102399999999999</v>
      </c>
      <c r="M81" s="121"/>
    </row>
    <row r="82" spans="1:13">
      <c r="A82" s="122" t="s">
        <v>26</v>
      </c>
      <c r="B82" s="123"/>
      <c r="C82" s="7">
        <v>7.0000000000000001E-3</v>
      </c>
      <c r="D82" s="7">
        <f>C82*L7</f>
        <v>7.0000000000000001E-3</v>
      </c>
      <c r="E82" s="8">
        <v>97</v>
      </c>
      <c r="F82" s="8">
        <f t="shared" si="27"/>
        <v>0.67900000000000005</v>
      </c>
      <c r="G82" s="29">
        <v>7.0000000000000001E-3</v>
      </c>
      <c r="H82" s="25">
        <f>G82*M7</f>
        <v>7.0000000000000001E-3</v>
      </c>
      <c r="I82" s="23">
        <v>97</v>
      </c>
      <c r="J82" s="13">
        <f t="shared" si="28"/>
        <v>0.67900000000000005</v>
      </c>
      <c r="K82" s="18">
        <f t="shared" si="29"/>
        <v>1.4E-2</v>
      </c>
      <c r="L82" s="120">
        <f t="shared" ref="L82" si="31">F82+J82</f>
        <v>1.3580000000000001</v>
      </c>
      <c r="M82" s="121"/>
    </row>
    <row r="83" spans="1:13">
      <c r="A83" s="122"/>
      <c r="B83" s="123"/>
      <c r="C83" s="7"/>
      <c r="D83" s="7"/>
      <c r="E83" s="8"/>
      <c r="F83" s="8">
        <f>SUM(F81:F82)</f>
        <v>7.7302</v>
      </c>
      <c r="G83" s="29"/>
      <c r="H83" s="25"/>
      <c r="I83" s="23"/>
      <c r="J83" s="13">
        <f>SUM(J81:J82)</f>
        <v>7.7302</v>
      </c>
      <c r="K83" s="18"/>
      <c r="L83" s="74"/>
      <c r="M83" s="76"/>
    </row>
    <row r="84" spans="1:13">
      <c r="A84" s="118" t="s">
        <v>50</v>
      </c>
      <c r="B84" s="119"/>
      <c r="C84" s="7">
        <v>0.02</v>
      </c>
      <c r="D84" s="7">
        <f>C84*L7</f>
        <v>0.02</v>
      </c>
      <c r="E84" s="8">
        <v>74</v>
      </c>
      <c r="F84" s="8">
        <f>D84*E84</f>
        <v>1.48</v>
      </c>
      <c r="G84" s="19">
        <v>0.03</v>
      </c>
      <c r="H84" s="25">
        <f>G84*M7</f>
        <v>0.03</v>
      </c>
      <c r="I84" s="23">
        <v>74</v>
      </c>
      <c r="J84" s="13">
        <f>H84*I84</f>
        <v>2.2199999999999998</v>
      </c>
      <c r="K84" s="18">
        <f>D84+H84</f>
        <v>0.05</v>
      </c>
      <c r="L84" s="120">
        <f>F84+J84</f>
        <v>3.6999999999999997</v>
      </c>
      <c r="M84" s="126"/>
    </row>
    <row r="85" spans="1:13">
      <c r="A85" s="118"/>
      <c r="B85" s="119"/>
      <c r="C85" s="7"/>
      <c r="D85" s="7"/>
      <c r="E85" s="8"/>
      <c r="F85" s="8"/>
      <c r="G85" s="19"/>
      <c r="H85" s="25"/>
      <c r="I85" s="23"/>
      <c r="J85" s="13"/>
      <c r="K85" s="18"/>
      <c r="L85" s="120"/>
      <c r="M85" s="126"/>
    </row>
    <row r="86" spans="1:13">
      <c r="A86" s="118" t="s">
        <v>38</v>
      </c>
      <c r="B86" s="119"/>
      <c r="C86" s="7">
        <v>0.05</v>
      </c>
      <c r="D86" s="7">
        <f>C86*L7</f>
        <v>0.05</v>
      </c>
      <c r="E86" s="8">
        <v>68</v>
      </c>
      <c r="F86" s="8">
        <f>D86*E86</f>
        <v>3.4000000000000004</v>
      </c>
      <c r="G86" s="19">
        <v>0.06</v>
      </c>
      <c r="H86" s="25">
        <f>G86*M7</f>
        <v>0.06</v>
      </c>
      <c r="I86" s="23">
        <v>68</v>
      </c>
      <c r="J86" s="13">
        <f>H86*I86</f>
        <v>4.08</v>
      </c>
      <c r="K86" s="18">
        <f>D86+H86</f>
        <v>0.11</v>
      </c>
      <c r="L86" s="120">
        <f>F86+J86</f>
        <v>7.48</v>
      </c>
      <c r="M86" s="126"/>
    </row>
    <row r="87" spans="1:13" ht="14.45" customHeight="1">
      <c r="A87" s="118"/>
      <c r="B87" s="119"/>
      <c r="C87" s="7"/>
      <c r="D87" s="7"/>
      <c r="E87" s="8"/>
      <c r="F87" s="8"/>
      <c r="G87" s="12"/>
      <c r="H87" s="12"/>
      <c r="I87" s="23"/>
      <c r="J87" s="13"/>
      <c r="K87" s="18"/>
      <c r="L87" s="74"/>
      <c r="M87" s="75"/>
    </row>
    <row r="88" spans="1:13">
      <c r="A88" s="132" t="s">
        <v>3</v>
      </c>
      <c r="B88" s="133"/>
      <c r="C88" s="9"/>
      <c r="D88" s="10"/>
      <c r="E88" s="10"/>
      <c r="F88" s="10">
        <f>F37+F40+F44+F45+F47+F55+F64+F69+F75+F80+F83+F84+F86</f>
        <v>171.07641999999998</v>
      </c>
      <c r="G88" s="14"/>
      <c r="H88" s="14"/>
      <c r="I88" s="15"/>
      <c r="J88" s="16">
        <f>J37+J40+J44+J45+J47+J55+J64+J69+J75+J80+J83+J84+J86</f>
        <v>202.35577490909094</v>
      </c>
      <c r="K88" s="18">
        <f>D88+H88</f>
        <v>0</v>
      </c>
      <c r="L88" s="134">
        <f>SUM(L28:L87)</f>
        <v>387.7521949090908</v>
      </c>
      <c r="M88" s="135"/>
    </row>
    <row r="89" spans="1:13">
      <c r="A89" s="53"/>
      <c r="B89" s="53"/>
      <c r="C89" s="53"/>
      <c r="D89" s="53"/>
      <c r="E89" s="53"/>
      <c r="F89" s="53"/>
      <c r="G89" s="54"/>
      <c r="H89" s="54"/>
      <c r="I89" s="54"/>
      <c r="J89" s="54"/>
      <c r="K89" s="54"/>
      <c r="L89" s="54"/>
      <c r="M89" s="54"/>
    </row>
    <row r="91" spans="1:13">
      <c r="E91" s="82" t="s">
        <v>67</v>
      </c>
      <c r="F91" s="33">
        <f>F37+F40+F44+F45+F47</f>
        <v>86.322400000000002</v>
      </c>
      <c r="J91" s="33">
        <f>J37+J40+J44+J45+J47+J38</f>
        <v>114.67019090909091</v>
      </c>
      <c r="M91" s="33">
        <f>F88+J88</f>
        <v>373.43219490909092</v>
      </c>
    </row>
    <row r="92" spans="1:13">
      <c r="E92" s="82" t="s">
        <v>68</v>
      </c>
      <c r="F92" s="33">
        <f>F55+F64+F69+F75+F80+F83+F84+F86</f>
        <v>84.754019999999997</v>
      </c>
      <c r="J92" s="33">
        <f>J55+J64+J69+J75+J80+J83+J84+J86</f>
        <v>94.845584000000002</v>
      </c>
    </row>
    <row r="93" spans="1:13">
      <c r="F93" s="33">
        <f>SUM(F91:F92)</f>
        <v>171.07641999999998</v>
      </c>
      <c r="J93" s="33">
        <f>SUM(J91:J92)</f>
        <v>209.51577490909091</v>
      </c>
    </row>
    <row r="95" spans="1:13">
      <c r="F95" s="33"/>
      <c r="J95" s="33"/>
    </row>
  </sheetData>
  <mergeCells count="152">
    <mergeCell ref="A86:B86"/>
    <mergeCell ref="L86:M86"/>
    <mergeCell ref="A87:B87"/>
    <mergeCell ref="A88:B88"/>
    <mergeCell ref="L88:M88"/>
    <mergeCell ref="A74:B74"/>
    <mergeCell ref="A73:B73"/>
    <mergeCell ref="A81:B81"/>
    <mergeCell ref="L81:M81"/>
    <mergeCell ref="A83:B83"/>
    <mergeCell ref="A84:B84"/>
    <mergeCell ref="L84:M84"/>
    <mergeCell ref="A85:B85"/>
    <mergeCell ref="L85:M85"/>
    <mergeCell ref="A77:B77"/>
    <mergeCell ref="L77:M77"/>
    <mergeCell ref="A78:B78"/>
    <mergeCell ref="L78:M78"/>
    <mergeCell ref="A79:B79"/>
    <mergeCell ref="A80:B80"/>
    <mergeCell ref="L76:M76"/>
    <mergeCell ref="A75:B75"/>
    <mergeCell ref="A76:B76"/>
    <mergeCell ref="A82:B82"/>
    <mergeCell ref="A37:B37"/>
    <mergeCell ref="A31:B31"/>
    <mergeCell ref="A32:B32"/>
    <mergeCell ref="A33:B33"/>
    <mergeCell ref="A34:B34"/>
    <mergeCell ref="A35:B35"/>
    <mergeCell ref="A38:B38"/>
    <mergeCell ref="A39:B39"/>
    <mergeCell ref="L37:M37"/>
    <mergeCell ref="L38:M38"/>
    <mergeCell ref="L31:M31"/>
    <mergeCell ref="L32:M32"/>
    <mergeCell ref="L33:M33"/>
    <mergeCell ref="E18:H18"/>
    <mergeCell ref="E19:H19"/>
    <mergeCell ref="E22:H22"/>
    <mergeCell ref="E23:H23"/>
    <mergeCell ref="A19:B19"/>
    <mergeCell ref="L28:M28"/>
    <mergeCell ref="A29:B29"/>
    <mergeCell ref="L36:M36"/>
    <mergeCell ref="A30:B30"/>
    <mergeCell ref="L27:M27"/>
    <mergeCell ref="A28:B28"/>
    <mergeCell ref="A27:B27"/>
    <mergeCell ref="A25:B25"/>
    <mergeCell ref="L29:M29"/>
    <mergeCell ref="A36:B36"/>
    <mergeCell ref="L8:M8"/>
    <mergeCell ref="E10:H10"/>
    <mergeCell ref="E12:H12"/>
    <mergeCell ref="E13:H13"/>
    <mergeCell ref="E14:H14"/>
    <mergeCell ref="E15:H15"/>
    <mergeCell ref="E16:H16"/>
    <mergeCell ref="E17:H17"/>
    <mergeCell ref="A15:B15"/>
    <mergeCell ref="L58:M58"/>
    <mergeCell ref="A60:B60"/>
    <mergeCell ref="A48:B48"/>
    <mergeCell ref="L47:M47"/>
    <mergeCell ref="L48:M48"/>
    <mergeCell ref="B2:H2"/>
    <mergeCell ref="G4:I4"/>
    <mergeCell ref="A13:B13"/>
    <mergeCell ref="A12:B12"/>
    <mergeCell ref="A10:B10"/>
    <mergeCell ref="B3:H3"/>
    <mergeCell ref="G5:I5"/>
    <mergeCell ref="A8:B9"/>
    <mergeCell ref="E8:G8"/>
    <mergeCell ref="I8:K8"/>
    <mergeCell ref="A11:B11"/>
    <mergeCell ref="A14:B14"/>
    <mergeCell ref="A17:B17"/>
    <mergeCell ref="A21:B21"/>
    <mergeCell ref="A16:B16"/>
    <mergeCell ref="A22:B22"/>
    <mergeCell ref="A23:B23"/>
    <mergeCell ref="A20:B20"/>
    <mergeCell ref="A18:B18"/>
    <mergeCell ref="A40:B40"/>
    <mergeCell ref="A43:B43"/>
    <mergeCell ref="A44:B44"/>
    <mergeCell ref="L43:M43"/>
    <mergeCell ref="A42:B42"/>
    <mergeCell ref="A41:B41"/>
    <mergeCell ref="A61:B61"/>
    <mergeCell ref="A62:B62"/>
    <mergeCell ref="A63:B63"/>
    <mergeCell ref="L40:M40"/>
    <mergeCell ref="A45:B45"/>
    <mergeCell ref="L60:M60"/>
    <mergeCell ref="A57:B57"/>
    <mergeCell ref="L57:M57"/>
    <mergeCell ref="A46:B46"/>
    <mergeCell ref="A49:B49"/>
    <mergeCell ref="A55:B55"/>
    <mergeCell ref="A56:B56"/>
    <mergeCell ref="L46:M46"/>
    <mergeCell ref="L49:M49"/>
    <mergeCell ref="A47:B47"/>
    <mergeCell ref="L56:M56"/>
    <mergeCell ref="A50:B50"/>
    <mergeCell ref="A51:B51"/>
    <mergeCell ref="A59:B59"/>
    <mergeCell ref="L70:M70"/>
    <mergeCell ref="L73:M73"/>
    <mergeCell ref="A71:B71"/>
    <mergeCell ref="L71:M71"/>
    <mergeCell ref="A70:B70"/>
    <mergeCell ref="L59:M59"/>
    <mergeCell ref="L67:M67"/>
    <mergeCell ref="L61:M61"/>
    <mergeCell ref="A72:B72"/>
    <mergeCell ref="L62:M62"/>
    <mergeCell ref="L63:M63"/>
    <mergeCell ref="L65:M65"/>
    <mergeCell ref="A69:B69"/>
    <mergeCell ref="L69:M69"/>
    <mergeCell ref="A67:B67"/>
    <mergeCell ref="A68:B68"/>
    <mergeCell ref="A64:B64"/>
    <mergeCell ref="A65:B65"/>
    <mergeCell ref="L82:M82"/>
    <mergeCell ref="E25:H25"/>
    <mergeCell ref="L30:M30"/>
    <mergeCell ref="L42:M42"/>
    <mergeCell ref="L55:M55"/>
    <mergeCell ref="L72:M72"/>
    <mergeCell ref="L79:M79"/>
    <mergeCell ref="L74:M74"/>
    <mergeCell ref="A52:B52"/>
    <mergeCell ref="A53:B53"/>
    <mergeCell ref="A54:B54"/>
    <mergeCell ref="L50:M50"/>
    <mergeCell ref="L51:M51"/>
    <mergeCell ref="L52:M52"/>
    <mergeCell ref="L53:M53"/>
    <mergeCell ref="L54:M54"/>
    <mergeCell ref="L34:M34"/>
    <mergeCell ref="L35:M35"/>
    <mergeCell ref="A66:B66"/>
    <mergeCell ref="L66:M66"/>
    <mergeCell ref="L41:M41"/>
    <mergeCell ref="L45:M45"/>
    <mergeCell ref="L68:M68"/>
    <mergeCell ref="A58:B58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1"/>
  <sheetViews>
    <sheetView zoomScaleNormal="100" workbookViewId="0">
      <selection activeCell="J2" sqref="J2:M2"/>
    </sheetView>
  </sheetViews>
  <sheetFormatPr defaultColWidth="8.85546875" defaultRowHeight="15"/>
  <cols>
    <col min="1" max="1" width="4" style="82" customWidth="1"/>
    <col min="2" max="2" width="30.85546875" style="82" customWidth="1"/>
    <col min="3" max="3" width="9.7109375" style="82" customWidth="1"/>
    <col min="4" max="4" width="10.28515625" style="82" customWidth="1"/>
    <col min="5" max="5" width="9.28515625" style="82" customWidth="1"/>
    <col min="6" max="6" width="8.140625" style="82" customWidth="1"/>
    <col min="7" max="7" width="8" style="82" customWidth="1"/>
    <col min="8" max="8" width="7.28515625" style="82" customWidth="1"/>
    <col min="9" max="9" width="9.5703125" style="82" customWidth="1"/>
    <col min="10" max="10" width="7.7109375" style="82" customWidth="1"/>
    <col min="11" max="11" width="7.28515625" style="82" customWidth="1"/>
    <col min="12" max="12" width="7.7109375" style="82" customWidth="1"/>
    <col min="13" max="13" width="7.85546875" style="82" customWidth="1"/>
    <col min="14" max="16384" width="8.85546875" style="82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46" t="s">
        <v>0</v>
      </c>
      <c r="C2" s="146"/>
      <c r="D2" s="146"/>
      <c r="E2" s="146"/>
      <c r="F2" s="146"/>
      <c r="G2" s="146"/>
      <c r="H2" s="146"/>
      <c r="J2" s="115" t="s">
        <v>132</v>
      </c>
      <c r="K2" s="5"/>
      <c r="L2" s="5"/>
      <c r="M2" s="5"/>
    </row>
    <row r="3" spans="1:13">
      <c r="B3" s="153" t="s">
        <v>15</v>
      </c>
      <c r="C3" s="153"/>
      <c r="D3" s="153"/>
      <c r="E3" s="153"/>
      <c r="F3" s="153"/>
      <c r="G3" s="153"/>
      <c r="H3" s="153"/>
      <c r="J3" s="5"/>
      <c r="K3" s="5"/>
      <c r="L3" s="5"/>
      <c r="M3" s="5"/>
    </row>
    <row r="4" spans="1:13">
      <c r="G4" s="147" t="s">
        <v>1</v>
      </c>
      <c r="H4" s="147"/>
      <c r="I4" s="147"/>
      <c r="J4" s="5"/>
      <c r="K4" s="5"/>
      <c r="L4" s="5"/>
      <c r="M4" s="5"/>
    </row>
    <row r="5" spans="1:13">
      <c r="G5" s="154" t="s">
        <v>61</v>
      </c>
      <c r="H5" s="154"/>
      <c r="I5" s="154"/>
      <c r="L5" s="4"/>
      <c r="M5" s="4"/>
    </row>
    <row r="6" spans="1:13">
      <c r="G6" s="83"/>
      <c r="H6" s="83"/>
      <c r="I6" s="8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42" t="s">
        <v>2</v>
      </c>
      <c r="B8" s="155"/>
      <c r="C8" s="57" t="s">
        <v>13</v>
      </c>
      <c r="D8" s="56" t="s">
        <v>14</v>
      </c>
      <c r="E8" s="158"/>
      <c r="F8" s="158"/>
      <c r="G8" s="158"/>
      <c r="H8" s="77"/>
      <c r="I8" s="127"/>
      <c r="J8" s="127"/>
      <c r="K8" s="127"/>
      <c r="L8" s="127"/>
      <c r="M8" s="127"/>
    </row>
    <row r="9" spans="1:13" ht="15.75" thickBot="1">
      <c r="A9" s="156"/>
      <c r="B9" s="157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49" t="s">
        <v>97</v>
      </c>
      <c r="B10" s="150"/>
      <c r="C10" s="50">
        <v>150</v>
      </c>
      <c r="D10" s="69">
        <v>200</v>
      </c>
      <c r="E10" s="128"/>
      <c r="F10" s="129"/>
      <c r="G10" s="129"/>
      <c r="H10" s="129"/>
      <c r="I10" s="66"/>
      <c r="J10" s="66"/>
      <c r="K10" s="31"/>
      <c r="L10" s="31"/>
      <c r="M10" s="31"/>
    </row>
    <row r="11" spans="1:13">
      <c r="A11" s="116" t="s">
        <v>121</v>
      </c>
      <c r="B11" s="148"/>
      <c r="C11" s="24">
        <v>200</v>
      </c>
      <c r="D11" s="70">
        <v>200</v>
      </c>
      <c r="E11" s="130"/>
      <c r="F11" s="131"/>
      <c r="G11" s="131"/>
      <c r="H11" s="131"/>
      <c r="I11" s="66"/>
      <c r="J11" s="66"/>
      <c r="K11" s="31"/>
      <c r="L11" s="31"/>
      <c r="M11" s="31"/>
    </row>
    <row r="12" spans="1:13" ht="15.75" customHeight="1">
      <c r="A12" s="116" t="s">
        <v>70</v>
      </c>
      <c r="B12" s="117"/>
      <c r="C12" s="24">
        <v>100</v>
      </c>
      <c r="D12" s="71">
        <v>100</v>
      </c>
      <c r="E12" s="130"/>
      <c r="F12" s="131"/>
      <c r="G12" s="131"/>
      <c r="H12" s="131"/>
      <c r="I12" s="66"/>
      <c r="J12" s="66"/>
      <c r="K12" s="31"/>
      <c r="L12" s="31"/>
      <c r="M12" s="31"/>
    </row>
    <row r="13" spans="1:13" ht="15.75" customHeight="1">
      <c r="A13" s="151" t="s">
        <v>50</v>
      </c>
      <c r="B13" s="152"/>
      <c r="C13" s="32">
        <v>20</v>
      </c>
      <c r="D13" s="71">
        <v>30</v>
      </c>
      <c r="E13" s="130"/>
      <c r="F13" s="131"/>
      <c r="G13" s="131"/>
      <c r="H13" s="131"/>
      <c r="I13" s="66"/>
      <c r="J13" s="66"/>
      <c r="K13" s="31"/>
      <c r="L13" s="31"/>
      <c r="M13" s="31"/>
    </row>
    <row r="14" spans="1:13" ht="15.75" customHeight="1">
      <c r="A14" s="116" t="s">
        <v>38</v>
      </c>
      <c r="B14" s="117"/>
      <c r="C14" s="32">
        <v>40</v>
      </c>
      <c r="D14" s="71">
        <v>40</v>
      </c>
      <c r="E14" s="130"/>
      <c r="F14" s="131"/>
      <c r="G14" s="131"/>
      <c r="H14" s="131"/>
      <c r="I14" s="66"/>
      <c r="J14" s="66"/>
      <c r="K14" s="31"/>
      <c r="L14" s="31"/>
      <c r="M14" s="31"/>
    </row>
    <row r="15" spans="1:13" ht="14.45" customHeight="1">
      <c r="A15" s="116"/>
      <c r="B15" s="117"/>
      <c r="C15" s="24"/>
      <c r="D15" s="71"/>
      <c r="E15" s="130"/>
      <c r="F15" s="130"/>
      <c r="G15" s="130"/>
      <c r="H15" s="130"/>
      <c r="I15" s="66"/>
      <c r="J15" s="66"/>
      <c r="K15" s="31"/>
      <c r="L15" s="31"/>
      <c r="M15" s="31"/>
    </row>
    <row r="16" spans="1:13">
      <c r="A16" s="116" t="s">
        <v>56</v>
      </c>
      <c r="B16" s="117"/>
      <c r="C16" s="24">
        <v>60</v>
      </c>
      <c r="D16" s="71">
        <v>100</v>
      </c>
      <c r="E16" s="130"/>
      <c r="F16" s="130"/>
      <c r="G16" s="130"/>
      <c r="H16" s="130"/>
      <c r="I16" s="66"/>
      <c r="J16" s="66"/>
      <c r="K16" s="31"/>
      <c r="L16" s="31"/>
      <c r="M16" s="31"/>
    </row>
    <row r="17" spans="1:13">
      <c r="A17" s="116" t="s">
        <v>98</v>
      </c>
      <c r="B17" s="117"/>
      <c r="C17" s="24">
        <v>200</v>
      </c>
      <c r="D17" s="71">
        <v>250</v>
      </c>
      <c r="E17" s="130"/>
      <c r="F17" s="131"/>
      <c r="G17" s="131"/>
      <c r="H17" s="131"/>
      <c r="I17" s="66"/>
      <c r="J17" s="66"/>
      <c r="K17" s="31"/>
      <c r="L17" s="31"/>
      <c r="M17" s="31"/>
    </row>
    <row r="18" spans="1:13" ht="15" customHeight="1">
      <c r="A18" s="116" t="s">
        <v>125</v>
      </c>
      <c r="B18" s="117"/>
      <c r="C18" s="24">
        <v>200</v>
      </c>
      <c r="D18" s="71">
        <v>200</v>
      </c>
      <c r="E18" s="130"/>
      <c r="F18" s="131"/>
      <c r="G18" s="131"/>
      <c r="H18" s="131"/>
      <c r="I18" s="66"/>
      <c r="J18" s="66"/>
      <c r="K18" s="31"/>
      <c r="L18" s="31"/>
      <c r="M18" s="31"/>
    </row>
    <row r="19" spans="1:13">
      <c r="A19" s="116" t="s">
        <v>83</v>
      </c>
      <c r="B19" s="117"/>
      <c r="C19" s="24">
        <v>200</v>
      </c>
      <c r="D19" s="71">
        <v>200</v>
      </c>
      <c r="E19" s="130"/>
      <c r="F19" s="131"/>
      <c r="G19" s="131"/>
      <c r="H19" s="131"/>
      <c r="I19" s="66"/>
      <c r="J19" s="66"/>
      <c r="K19" s="31"/>
      <c r="L19" s="31"/>
      <c r="M19" s="31"/>
    </row>
    <row r="20" spans="1:13">
      <c r="A20" s="116" t="s">
        <v>38</v>
      </c>
      <c r="B20" s="117"/>
      <c r="C20" s="24">
        <v>50</v>
      </c>
      <c r="D20" s="71">
        <v>60</v>
      </c>
      <c r="E20" s="130"/>
      <c r="F20" s="131"/>
      <c r="G20" s="131"/>
      <c r="H20" s="131"/>
      <c r="I20" s="66"/>
      <c r="J20" s="66"/>
      <c r="K20" s="31"/>
      <c r="L20" s="31"/>
      <c r="M20" s="31"/>
    </row>
    <row r="21" spans="1:13">
      <c r="A21" s="80" t="s">
        <v>50</v>
      </c>
      <c r="B21" s="81"/>
      <c r="C21" s="24">
        <v>20</v>
      </c>
      <c r="D21" s="72">
        <v>30</v>
      </c>
      <c r="E21" s="78"/>
      <c r="F21" s="79"/>
      <c r="G21" s="79"/>
      <c r="H21" s="79"/>
      <c r="I21" s="66"/>
      <c r="J21" s="66"/>
      <c r="K21" s="31"/>
      <c r="L21" s="31"/>
      <c r="M21" s="31"/>
    </row>
    <row r="22" spans="1:13" ht="14.45" customHeight="1" thickBot="1">
      <c r="A22" s="144"/>
      <c r="B22" s="145"/>
      <c r="C22" s="36"/>
      <c r="D22" s="35"/>
      <c r="E22" s="130"/>
      <c r="F22" s="131"/>
      <c r="G22" s="131"/>
      <c r="H22" s="131"/>
      <c r="I22" s="2"/>
      <c r="J22" s="2"/>
      <c r="K22" s="30"/>
      <c r="L22" s="30"/>
      <c r="M22" s="30"/>
    </row>
    <row r="23" spans="1:13" ht="14.4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90">
      <c r="A24" s="142" t="s">
        <v>8</v>
      </c>
      <c r="B24" s="143"/>
      <c r="C24" s="6" t="s">
        <v>20</v>
      </c>
      <c r="D24" s="6" t="s">
        <v>16</v>
      </c>
      <c r="E24" s="6" t="s">
        <v>6</v>
      </c>
      <c r="F24" s="6" t="s">
        <v>4</v>
      </c>
      <c r="G24" s="11" t="s">
        <v>17</v>
      </c>
      <c r="H24" s="11" t="s">
        <v>18</v>
      </c>
      <c r="I24" s="11" t="s">
        <v>6</v>
      </c>
      <c r="J24" s="11" t="s">
        <v>4</v>
      </c>
      <c r="K24" s="17" t="s">
        <v>5</v>
      </c>
      <c r="L24" s="140" t="s">
        <v>7</v>
      </c>
      <c r="M24" s="141"/>
    </row>
    <row r="25" spans="1:13" ht="14.45" customHeight="1">
      <c r="A25" s="122" t="s">
        <v>99</v>
      </c>
      <c r="B25" s="123"/>
      <c r="C25" s="7">
        <v>3.3300000000000003E-2</v>
      </c>
      <c r="D25" s="7">
        <f>C25*L7</f>
        <v>3.3300000000000003E-2</v>
      </c>
      <c r="E25" s="8">
        <v>38</v>
      </c>
      <c r="F25" s="8">
        <f>D25*E25</f>
        <v>1.2654000000000001</v>
      </c>
      <c r="G25" s="26">
        <v>4.3999999999999997E-2</v>
      </c>
      <c r="H25" s="25">
        <f>G25*M7</f>
        <v>4.3999999999999997E-2</v>
      </c>
      <c r="I25" s="23">
        <v>38</v>
      </c>
      <c r="J25" s="13">
        <f>H25*I25</f>
        <v>1.6719999999999999</v>
      </c>
      <c r="K25" s="18">
        <f>D25+H25</f>
        <v>7.7300000000000008E-2</v>
      </c>
      <c r="L25" s="120">
        <f>F25+J25</f>
        <v>2.9374000000000002</v>
      </c>
      <c r="M25" s="121"/>
    </row>
    <row r="26" spans="1:13" ht="14.45" customHeight="1">
      <c r="A26" s="122" t="s">
        <v>25</v>
      </c>
      <c r="B26" s="123"/>
      <c r="C26" s="7">
        <v>8.2500000000000004E-2</v>
      </c>
      <c r="D26" s="7">
        <f>C26*L7</f>
        <v>8.2500000000000004E-2</v>
      </c>
      <c r="E26" s="8">
        <v>66.98</v>
      </c>
      <c r="F26" s="8">
        <f>D26*E26</f>
        <v>5.5258500000000002</v>
      </c>
      <c r="G26" s="26">
        <v>0.11</v>
      </c>
      <c r="H26" s="25">
        <f>G26*M7</f>
        <v>0.11</v>
      </c>
      <c r="I26" s="23">
        <v>66.98</v>
      </c>
      <c r="J26" s="13">
        <f>H26*I26</f>
        <v>7.3678000000000008</v>
      </c>
      <c r="K26" s="18">
        <f>D26+H26</f>
        <v>0.1925</v>
      </c>
      <c r="L26" s="120">
        <f>F26+J26</f>
        <v>12.893650000000001</v>
      </c>
      <c r="M26" s="121"/>
    </row>
    <row r="27" spans="1:13" ht="14.45" customHeight="1">
      <c r="A27" s="118" t="s">
        <v>26</v>
      </c>
      <c r="B27" s="119"/>
      <c r="C27" s="7">
        <v>2.2499999999999999E-2</v>
      </c>
      <c r="D27" s="7">
        <f>C27*L7</f>
        <v>2.2499999999999999E-2</v>
      </c>
      <c r="E27" s="8">
        <v>97</v>
      </c>
      <c r="F27" s="8">
        <f>D27*E27</f>
        <v>2.1825000000000001</v>
      </c>
      <c r="G27" s="26">
        <v>3.0000000000000001E-3</v>
      </c>
      <c r="H27" s="25">
        <f>G27*M7</f>
        <v>3.0000000000000001E-3</v>
      </c>
      <c r="I27" s="23">
        <v>97</v>
      </c>
      <c r="J27" s="13">
        <f t="shared" ref="J27:J39" si="0">H27*I27</f>
        <v>0.29099999999999998</v>
      </c>
      <c r="K27" s="18">
        <f>D27+H27</f>
        <v>2.5499999999999998E-2</v>
      </c>
      <c r="L27" s="120">
        <f>F27+J27</f>
        <v>2.4735</v>
      </c>
      <c r="M27" s="121"/>
    </row>
    <row r="28" spans="1:13">
      <c r="A28" s="118" t="s">
        <v>19</v>
      </c>
      <c r="B28" s="119"/>
      <c r="C28" s="7">
        <v>7.4999999999999997E-3</v>
      </c>
      <c r="D28" s="7">
        <f>C28*L7</f>
        <v>7.4999999999999997E-3</v>
      </c>
      <c r="E28" s="8">
        <v>916</v>
      </c>
      <c r="F28" s="8">
        <f>D28*E28</f>
        <v>6.87</v>
      </c>
      <c r="G28" s="26">
        <v>0.01</v>
      </c>
      <c r="H28" s="25">
        <f>G28*M7</f>
        <v>0.01</v>
      </c>
      <c r="I28" s="23">
        <v>916</v>
      </c>
      <c r="J28" s="13">
        <f t="shared" si="0"/>
        <v>9.16</v>
      </c>
      <c r="K28" s="18">
        <f>D28+H28</f>
        <v>1.7500000000000002E-2</v>
      </c>
      <c r="L28" s="120">
        <f>F28+J28</f>
        <v>16.03</v>
      </c>
      <c r="M28" s="121"/>
    </row>
    <row r="29" spans="1:13" ht="14.45" customHeight="1">
      <c r="A29" s="122" t="s">
        <v>29</v>
      </c>
      <c r="B29" s="123"/>
      <c r="C29" s="7">
        <v>7.5000000000000002E-4</v>
      </c>
      <c r="D29" s="7">
        <f>C29*L7</f>
        <v>7.5000000000000002E-4</v>
      </c>
      <c r="E29" s="8">
        <v>20</v>
      </c>
      <c r="F29" s="8">
        <f>D29*E29</f>
        <v>1.4999999999999999E-2</v>
      </c>
      <c r="G29" s="26">
        <v>1E-3</v>
      </c>
      <c r="H29" s="25">
        <f>G29*L7</f>
        <v>1E-3</v>
      </c>
      <c r="I29" s="23">
        <v>20</v>
      </c>
      <c r="J29" s="13">
        <f>H29*I29</f>
        <v>0.02</v>
      </c>
      <c r="K29" s="18">
        <f>D29+H29</f>
        <v>1.75E-3</v>
      </c>
      <c r="L29" s="120">
        <f t="shared" ref="L29" si="1">F29+J29</f>
        <v>3.5000000000000003E-2</v>
      </c>
      <c r="M29" s="121"/>
    </row>
    <row r="30" spans="1:13" ht="14.45" customHeight="1">
      <c r="A30" s="122"/>
      <c r="B30" s="123"/>
      <c r="C30" s="7"/>
      <c r="D30" s="7"/>
      <c r="E30" s="8"/>
      <c r="F30" s="8">
        <f>SUM(F25:F29)</f>
        <v>15.858750000000001</v>
      </c>
      <c r="G30" s="26"/>
      <c r="H30" s="25"/>
      <c r="I30" s="23"/>
      <c r="J30" s="13">
        <f>SUM(J25:J29)</f>
        <v>18.5108</v>
      </c>
      <c r="K30" s="18"/>
      <c r="L30" s="74"/>
      <c r="M30" s="75"/>
    </row>
    <row r="31" spans="1:13" ht="14.45" customHeight="1">
      <c r="A31" s="122" t="s">
        <v>75</v>
      </c>
      <c r="B31" s="123"/>
      <c r="C31" s="7">
        <v>0.1</v>
      </c>
      <c r="D31" s="7">
        <f>C31*L7</f>
        <v>0.1</v>
      </c>
      <c r="E31" s="8">
        <v>156</v>
      </c>
      <c r="F31" s="8">
        <f>D31*E31</f>
        <v>15.600000000000001</v>
      </c>
      <c r="G31" s="19">
        <v>0.1</v>
      </c>
      <c r="H31" s="25">
        <f>G31*M7</f>
        <v>0.1</v>
      </c>
      <c r="I31" s="23">
        <v>156</v>
      </c>
      <c r="J31" s="13">
        <f t="shared" ref="J31" si="2">H31*I31</f>
        <v>15.600000000000001</v>
      </c>
      <c r="K31" s="18">
        <f t="shared" ref="K31" si="3">D31+H31</f>
        <v>0.2</v>
      </c>
      <c r="L31" s="120">
        <f t="shared" ref="L31" si="4">F31+J31</f>
        <v>31.200000000000003</v>
      </c>
      <c r="M31" s="121"/>
    </row>
    <row r="32" spans="1:13" ht="14.45" customHeight="1">
      <c r="A32" s="122"/>
      <c r="B32" s="123"/>
      <c r="C32" s="7"/>
      <c r="D32" s="7"/>
      <c r="E32" s="8"/>
      <c r="F32" s="8"/>
      <c r="G32" s="29"/>
      <c r="H32" s="25"/>
      <c r="I32" s="23"/>
      <c r="J32" s="13"/>
      <c r="K32" s="18"/>
      <c r="L32" s="120"/>
      <c r="M32" s="121"/>
    </row>
    <row r="33" spans="1:13" ht="14.45" customHeight="1">
      <c r="A33" s="122" t="s">
        <v>42</v>
      </c>
      <c r="B33" s="123"/>
      <c r="C33" s="7">
        <v>1E-3</v>
      </c>
      <c r="D33" s="7">
        <f>C33*L7</f>
        <v>1E-3</v>
      </c>
      <c r="E33" s="8">
        <v>475</v>
      </c>
      <c r="F33" s="8">
        <f t="shared" ref="F33:F41" si="5">D33*E33</f>
        <v>0.47500000000000003</v>
      </c>
      <c r="G33" s="29">
        <v>1E-3</v>
      </c>
      <c r="H33" s="25">
        <f>G33*M7</f>
        <v>1E-3</v>
      </c>
      <c r="I33" s="23">
        <v>475</v>
      </c>
      <c r="J33" s="13">
        <f t="shared" si="0"/>
        <v>0.47500000000000003</v>
      </c>
      <c r="K33" s="18">
        <f t="shared" ref="K33:K41" si="6">D33+H33</f>
        <v>2E-3</v>
      </c>
      <c r="L33" s="120">
        <f>F33+J33</f>
        <v>0.95000000000000007</v>
      </c>
      <c r="M33" s="121"/>
    </row>
    <row r="34" spans="1:13" ht="14.45" customHeight="1">
      <c r="A34" s="122" t="s">
        <v>26</v>
      </c>
      <c r="B34" s="123"/>
      <c r="C34" s="34">
        <v>7.0000000000000001E-3</v>
      </c>
      <c r="D34" s="7">
        <f>C34*L7</f>
        <v>7.0000000000000001E-3</v>
      </c>
      <c r="E34" s="8">
        <v>97</v>
      </c>
      <c r="F34" s="8">
        <f>D34*E34</f>
        <v>0.67900000000000005</v>
      </c>
      <c r="G34" s="55">
        <v>7.0000000000000001E-3</v>
      </c>
      <c r="H34" s="25">
        <f>G34*M7</f>
        <v>7.0000000000000001E-3</v>
      </c>
      <c r="I34" s="23">
        <v>97</v>
      </c>
      <c r="J34" s="13">
        <f>H34*I34</f>
        <v>0.67900000000000005</v>
      </c>
      <c r="K34" s="18">
        <f t="shared" si="6"/>
        <v>1.4E-2</v>
      </c>
      <c r="L34" s="120">
        <f>F34+J34</f>
        <v>1.3580000000000001</v>
      </c>
      <c r="M34" s="121"/>
    </row>
    <row r="35" spans="1:13" ht="14.45" customHeight="1">
      <c r="A35" s="122" t="s">
        <v>122</v>
      </c>
      <c r="B35" s="123"/>
      <c r="C35" s="34">
        <v>7.4999999999999997E-3</v>
      </c>
      <c r="D35" s="7">
        <f>C35*L7</f>
        <v>7.4999999999999997E-3</v>
      </c>
      <c r="E35" s="8">
        <v>260</v>
      </c>
      <c r="F35" s="8">
        <f t="shared" si="5"/>
        <v>1.95</v>
      </c>
      <c r="G35" s="55">
        <v>7.4999999999999997E-3</v>
      </c>
      <c r="H35" s="25">
        <f>G35*M7</f>
        <v>7.4999999999999997E-3</v>
      </c>
      <c r="I35" s="23">
        <v>260</v>
      </c>
      <c r="J35" s="13">
        <f t="shared" si="0"/>
        <v>1.95</v>
      </c>
      <c r="K35" s="18">
        <f t="shared" si="6"/>
        <v>1.4999999999999999E-2</v>
      </c>
      <c r="L35" s="120">
        <f>F35+J35</f>
        <v>3.9</v>
      </c>
      <c r="M35" s="121"/>
    </row>
    <row r="36" spans="1:13">
      <c r="A36" s="136"/>
      <c r="B36" s="137"/>
      <c r="C36" s="37"/>
      <c r="D36" s="7"/>
      <c r="E36" s="8"/>
      <c r="F36" s="8">
        <f>SUM(F33:F35)</f>
        <v>3.1040000000000001</v>
      </c>
      <c r="G36" s="38"/>
      <c r="H36" s="25"/>
      <c r="I36" s="23"/>
      <c r="J36" s="13">
        <f>SUM(J33:J35)</f>
        <v>3.1040000000000001</v>
      </c>
      <c r="K36" s="18"/>
      <c r="L36" s="74"/>
      <c r="M36" s="76"/>
    </row>
    <row r="37" spans="1:13" ht="14.45" customHeight="1">
      <c r="A37" s="122" t="s">
        <v>50</v>
      </c>
      <c r="B37" s="123"/>
      <c r="C37" s="7">
        <v>0.02</v>
      </c>
      <c r="D37" s="7">
        <f>C37*L7</f>
        <v>0.02</v>
      </c>
      <c r="E37" s="8">
        <v>74</v>
      </c>
      <c r="F37" s="8">
        <f t="shared" si="5"/>
        <v>1.48</v>
      </c>
      <c r="G37" s="39">
        <v>0.03</v>
      </c>
      <c r="H37" s="25">
        <f>G37*M7</f>
        <v>0.03</v>
      </c>
      <c r="I37" s="23">
        <v>74</v>
      </c>
      <c r="J37" s="13">
        <f t="shared" si="0"/>
        <v>2.2199999999999998</v>
      </c>
      <c r="K37" s="18">
        <f t="shared" si="6"/>
        <v>0.05</v>
      </c>
      <c r="L37" s="120">
        <f>F37+J37</f>
        <v>3.6999999999999997</v>
      </c>
      <c r="M37" s="121"/>
    </row>
    <row r="38" spans="1:13" ht="14.45" customHeight="1">
      <c r="A38" s="122"/>
      <c r="B38" s="123"/>
      <c r="C38" s="7"/>
      <c r="D38" s="7"/>
      <c r="E38" s="8"/>
      <c r="F38" s="8"/>
      <c r="G38" s="38"/>
      <c r="H38" s="25"/>
      <c r="I38" s="23"/>
      <c r="J38" s="13"/>
      <c r="K38" s="18"/>
      <c r="L38" s="120"/>
      <c r="M38" s="121"/>
    </row>
    <row r="39" spans="1:13" ht="14.45" customHeight="1">
      <c r="A39" s="122" t="s">
        <v>38</v>
      </c>
      <c r="B39" s="123"/>
      <c r="C39" s="7">
        <v>0.04</v>
      </c>
      <c r="D39" s="7">
        <f>C39*L7</f>
        <v>0.04</v>
      </c>
      <c r="E39" s="8">
        <v>68</v>
      </c>
      <c r="F39" s="8">
        <f t="shared" si="5"/>
        <v>2.72</v>
      </c>
      <c r="G39" s="38">
        <v>0.04</v>
      </c>
      <c r="H39" s="25">
        <f>G39*M7</f>
        <v>0.04</v>
      </c>
      <c r="I39" s="23">
        <v>68</v>
      </c>
      <c r="J39" s="13">
        <f t="shared" si="0"/>
        <v>2.72</v>
      </c>
      <c r="K39" s="18">
        <f t="shared" si="6"/>
        <v>0.08</v>
      </c>
      <c r="L39" s="120">
        <f t="shared" ref="L39:L41" si="7">F39+J39</f>
        <v>5.44</v>
      </c>
      <c r="M39" s="121"/>
    </row>
    <row r="40" spans="1:13" ht="14.45" customHeight="1">
      <c r="A40" s="122"/>
      <c r="B40" s="123"/>
      <c r="C40" s="7"/>
      <c r="D40" s="7"/>
      <c r="E40" s="8"/>
      <c r="F40" s="8"/>
      <c r="G40" s="38"/>
      <c r="H40" s="12"/>
      <c r="I40" s="23"/>
      <c r="J40" s="13"/>
      <c r="K40" s="18"/>
      <c r="L40" s="120"/>
      <c r="M40" s="121"/>
    </row>
    <row r="41" spans="1:13" ht="14.45" customHeight="1">
      <c r="A41" s="122" t="s">
        <v>63</v>
      </c>
      <c r="B41" s="123"/>
      <c r="C41" s="34">
        <v>6.7799999999999999E-2</v>
      </c>
      <c r="D41" s="7">
        <f>C41*M7</f>
        <v>6.7799999999999999E-2</v>
      </c>
      <c r="E41" s="8">
        <v>280</v>
      </c>
      <c r="F41" s="8">
        <f t="shared" si="5"/>
        <v>18.983999999999998</v>
      </c>
      <c r="G41" s="40">
        <v>0.113</v>
      </c>
      <c r="H41" s="12">
        <f>G41*M7</f>
        <v>0.113</v>
      </c>
      <c r="I41" s="23">
        <v>280</v>
      </c>
      <c r="J41" s="13">
        <f>H41*I41</f>
        <v>31.64</v>
      </c>
      <c r="K41" s="18">
        <f t="shared" si="6"/>
        <v>0.18080000000000002</v>
      </c>
      <c r="L41" s="120">
        <f t="shared" si="7"/>
        <v>50.623999999999995</v>
      </c>
      <c r="M41" s="121"/>
    </row>
    <row r="42" spans="1:13" ht="14.45" customHeight="1">
      <c r="A42" s="122"/>
      <c r="B42" s="123"/>
      <c r="C42" s="7"/>
      <c r="D42" s="7"/>
      <c r="E42" s="8"/>
      <c r="F42" s="8"/>
      <c r="G42" s="29"/>
      <c r="H42" s="12"/>
      <c r="I42" s="22"/>
      <c r="J42" s="13"/>
      <c r="K42" s="18"/>
      <c r="L42" s="120"/>
      <c r="M42" s="121"/>
    </row>
    <row r="43" spans="1:13" ht="14.45" customHeight="1">
      <c r="A43" s="122" t="s">
        <v>28</v>
      </c>
      <c r="B43" s="123"/>
      <c r="C43" s="7">
        <v>0.04</v>
      </c>
      <c r="D43" s="20">
        <f>C43*L7</f>
        <v>0.04</v>
      </c>
      <c r="E43" s="21">
        <v>277</v>
      </c>
      <c r="F43" s="21">
        <f t="shared" ref="F43:F52" si="8">D43*E43</f>
        <v>11.08</v>
      </c>
      <c r="G43" s="29">
        <v>4.8000000000000001E-2</v>
      </c>
      <c r="H43" s="12">
        <f>G43*M7</f>
        <v>4.8000000000000001E-2</v>
      </c>
      <c r="I43" s="23">
        <v>277</v>
      </c>
      <c r="J43" s="13">
        <f t="shared" ref="J43:J52" si="9">H43*I43</f>
        <v>13.296000000000001</v>
      </c>
      <c r="K43" s="27">
        <f t="shared" ref="K43:K52" si="10">D43+H43</f>
        <v>8.7999999999999995E-2</v>
      </c>
      <c r="L43" s="124">
        <f t="shared" ref="L43:L48" si="11">F43+J43</f>
        <v>24.376000000000001</v>
      </c>
      <c r="M43" s="125"/>
    </row>
    <row r="44" spans="1:13" ht="14.45" customHeight="1">
      <c r="A44" s="122" t="s">
        <v>24</v>
      </c>
      <c r="B44" s="123"/>
      <c r="C44" s="20">
        <v>2.666E-2</v>
      </c>
      <c r="D44" s="7">
        <f>C44*L7</f>
        <v>2.666E-2</v>
      </c>
      <c r="E44" s="8">
        <v>55</v>
      </c>
      <c r="F44" s="8">
        <f t="shared" si="8"/>
        <v>1.4662999999999999</v>
      </c>
      <c r="G44" s="29">
        <v>3.3329999999999999E-2</v>
      </c>
      <c r="H44" s="12">
        <f>G44*M7</f>
        <v>3.3329999999999999E-2</v>
      </c>
      <c r="I44" s="23">
        <v>55</v>
      </c>
      <c r="J44" s="13">
        <f t="shared" si="9"/>
        <v>1.8331499999999998</v>
      </c>
      <c r="K44" s="18">
        <f t="shared" si="10"/>
        <v>5.9990000000000002E-2</v>
      </c>
      <c r="L44" s="120">
        <f t="shared" si="11"/>
        <v>3.2994499999999998</v>
      </c>
      <c r="M44" s="121"/>
    </row>
    <row r="45" spans="1:13">
      <c r="A45" s="122" t="s">
        <v>64</v>
      </c>
      <c r="B45" s="123"/>
      <c r="C45" s="7">
        <v>0.01</v>
      </c>
      <c r="D45" s="20">
        <f>C45*L7</f>
        <v>0.01</v>
      </c>
      <c r="E45" s="21">
        <v>46</v>
      </c>
      <c r="F45" s="21">
        <f t="shared" si="8"/>
        <v>0.46</v>
      </c>
      <c r="G45" s="29">
        <v>1.2500000000000001E-2</v>
      </c>
      <c r="H45" s="12">
        <f>G45*M7</f>
        <v>1.2500000000000001E-2</v>
      </c>
      <c r="I45" s="23">
        <v>46</v>
      </c>
      <c r="J45" s="13">
        <f t="shared" si="9"/>
        <v>0.57500000000000007</v>
      </c>
      <c r="K45" s="27">
        <f t="shared" si="10"/>
        <v>2.2499999999999999E-2</v>
      </c>
      <c r="L45" s="124">
        <f t="shared" si="11"/>
        <v>1.0350000000000001</v>
      </c>
      <c r="M45" s="125"/>
    </row>
    <row r="46" spans="1:13" ht="14.45" customHeight="1">
      <c r="A46" s="122" t="s">
        <v>27</v>
      </c>
      <c r="B46" s="123"/>
      <c r="C46" s="20">
        <v>0.01</v>
      </c>
      <c r="D46" s="7">
        <f>C46*L7</f>
        <v>0.01</v>
      </c>
      <c r="E46" s="8">
        <v>60</v>
      </c>
      <c r="F46" s="8">
        <f t="shared" si="8"/>
        <v>0.6</v>
      </c>
      <c r="G46" s="29">
        <v>1.2500000000000001E-2</v>
      </c>
      <c r="H46" s="12">
        <f>G46*M7</f>
        <v>1.2500000000000001E-2</v>
      </c>
      <c r="I46" s="23">
        <v>60</v>
      </c>
      <c r="J46" s="13">
        <f t="shared" si="9"/>
        <v>0.75</v>
      </c>
      <c r="K46" s="18">
        <f t="shared" si="10"/>
        <v>2.2499999999999999E-2</v>
      </c>
      <c r="L46" s="120">
        <f t="shared" si="11"/>
        <v>1.35</v>
      </c>
      <c r="M46" s="121"/>
    </row>
    <row r="47" spans="1:13">
      <c r="A47" s="122" t="s">
        <v>94</v>
      </c>
      <c r="B47" s="123"/>
      <c r="C47" s="7">
        <v>0.03</v>
      </c>
      <c r="D47" s="20">
        <f>C47*L7</f>
        <v>0.03</v>
      </c>
      <c r="E47" s="21">
        <v>40</v>
      </c>
      <c r="F47" s="21">
        <f t="shared" si="8"/>
        <v>1.2</v>
      </c>
      <c r="G47" s="29">
        <v>3.7499999999999999E-2</v>
      </c>
      <c r="H47" s="12">
        <f>G47*M7</f>
        <v>3.7499999999999999E-2</v>
      </c>
      <c r="I47" s="23">
        <v>40</v>
      </c>
      <c r="J47" s="13">
        <f t="shared" si="9"/>
        <v>1.5</v>
      </c>
      <c r="K47" s="27">
        <f t="shared" si="10"/>
        <v>6.7500000000000004E-2</v>
      </c>
      <c r="L47" s="124">
        <f t="shared" si="11"/>
        <v>2.7</v>
      </c>
      <c r="M47" s="125"/>
    </row>
    <row r="48" spans="1:13" ht="14.45" customHeight="1">
      <c r="A48" s="122" t="s">
        <v>32</v>
      </c>
      <c r="B48" s="123"/>
      <c r="C48" s="20">
        <v>8.0000000000000002E-3</v>
      </c>
      <c r="D48" s="7">
        <f>C48*L7</f>
        <v>8.0000000000000002E-3</v>
      </c>
      <c r="E48" s="8">
        <v>104</v>
      </c>
      <c r="F48" s="8">
        <f t="shared" si="8"/>
        <v>0.83200000000000007</v>
      </c>
      <c r="G48" s="29">
        <v>0.01</v>
      </c>
      <c r="H48" s="12">
        <f>G48*M7</f>
        <v>0.01</v>
      </c>
      <c r="I48" s="23">
        <v>104</v>
      </c>
      <c r="J48" s="13">
        <f t="shared" si="9"/>
        <v>1.04</v>
      </c>
      <c r="K48" s="18">
        <f t="shared" si="10"/>
        <v>1.8000000000000002E-2</v>
      </c>
      <c r="L48" s="120">
        <f t="shared" si="11"/>
        <v>1.8720000000000001</v>
      </c>
      <c r="M48" s="121"/>
    </row>
    <row r="49" spans="1:13">
      <c r="A49" s="122" t="s">
        <v>21</v>
      </c>
      <c r="B49" s="123"/>
      <c r="C49" s="20">
        <v>0.01</v>
      </c>
      <c r="D49" s="7">
        <f>C49*L7</f>
        <v>0.01</v>
      </c>
      <c r="E49" s="8">
        <v>378</v>
      </c>
      <c r="F49" s="8">
        <f t="shared" si="8"/>
        <v>3.7800000000000002</v>
      </c>
      <c r="G49" s="29">
        <v>1.2500000000000001E-2</v>
      </c>
      <c r="H49" s="12">
        <f>G49*M7</f>
        <v>1.2500000000000001E-2</v>
      </c>
      <c r="I49" s="23">
        <v>378</v>
      </c>
      <c r="J49" s="13">
        <f t="shared" si="9"/>
        <v>4.7250000000000005</v>
      </c>
      <c r="K49" s="18">
        <f t="shared" si="10"/>
        <v>2.2499999999999999E-2</v>
      </c>
      <c r="L49" s="120">
        <f>F49+J49</f>
        <v>8.5050000000000008</v>
      </c>
      <c r="M49" s="121"/>
    </row>
    <row r="50" spans="1:13">
      <c r="A50" s="122" t="s">
        <v>65</v>
      </c>
      <c r="B50" s="123"/>
      <c r="C50" s="7">
        <v>4.0000000000000001E-3</v>
      </c>
      <c r="D50" s="7">
        <f>C50*L7</f>
        <v>4.0000000000000001E-3</v>
      </c>
      <c r="E50" s="8">
        <v>135</v>
      </c>
      <c r="F50" s="8">
        <f t="shared" si="8"/>
        <v>0.54</v>
      </c>
      <c r="G50" s="26">
        <v>5.0000000000000001E-3</v>
      </c>
      <c r="H50" s="25">
        <f>G50*M7</f>
        <v>5.0000000000000001E-3</v>
      </c>
      <c r="I50" s="23">
        <v>135</v>
      </c>
      <c r="J50" s="13">
        <f t="shared" si="9"/>
        <v>0.67500000000000004</v>
      </c>
      <c r="K50" s="18">
        <f t="shared" si="10"/>
        <v>9.0000000000000011E-3</v>
      </c>
      <c r="L50" s="120">
        <f t="shared" ref="L50:L52" si="12">F50+J50</f>
        <v>1.2150000000000001</v>
      </c>
      <c r="M50" s="121"/>
    </row>
    <row r="51" spans="1:13" ht="14.45" customHeight="1">
      <c r="A51" s="122" t="s">
        <v>66</v>
      </c>
      <c r="B51" s="123"/>
      <c r="C51" s="34">
        <v>4.0000000000000002E-4</v>
      </c>
      <c r="D51" s="7">
        <f>C51*L7</f>
        <v>4.0000000000000002E-4</v>
      </c>
      <c r="E51" s="8">
        <v>588</v>
      </c>
      <c r="F51" s="8">
        <f t="shared" si="8"/>
        <v>0.23520000000000002</v>
      </c>
      <c r="G51" s="41">
        <v>5.0000000000000001E-4</v>
      </c>
      <c r="H51" s="25">
        <f>G51*M7</f>
        <v>5.0000000000000001E-4</v>
      </c>
      <c r="I51" s="23">
        <v>588</v>
      </c>
      <c r="J51" s="13">
        <f t="shared" si="9"/>
        <v>0.29399999999999998</v>
      </c>
      <c r="K51" s="18">
        <f t="shared" si="10"/>
        <v>8.9999999999999998E-4</v>
      </c>
      <c r="L51" s="120">
        <f t="shared" si="12"/>
        <v>0.5292</v>
      </c>
      <c r="M51" s="121"/>
    </row>
    <row r="52" spans="1:13" ht="14.45" customHeight="1">
      <c r="A52" s="122" t="s">
        <v>29</v>
      </c>
      <c r="B52" s="123"/>
      <c r="C52" s="34">
        <v>2.9999999999999997E-4</v>
      </c>
      <c r="D52" s="7">
        <f>C52*L7</f>
        <v>2.9999999999999997E-4</v>
      </c>
      <c r="E52" s="8">
        <v>20</v>
      </c>
      <c r="F52" s="8">
        <f t="shared" si="8"/>
        <v>5.9999999999999993E-3</v>
      </c>
      <c r="G52" s="41">
        <v>3.6999999999999999E-4</v>
      </c>
      <c r="H52" s="25">
        <f>G52*M7</f>
        <v>3.6999999999999999E-4</v>
      </c>
      <c r="I52" s="23">
        <v>20</v>
      </c>
      <c r="J52" s="13">
        <f t="shared" si="9"/>
        <v>7.4000000000000003E-3</v>
      </c>
      <c r="K52" s="18">
        <f t="shared" si="10"/>
        <v>6.7000000000000002E-4</v>
      </c>
      <c r="L52" s="120">
        <f t="shared" si="12"/>
        <v>1.3399999999999999E-2</v>
      </c>
      <c r="M52" s="121"/>
    </row>
    <row r="53" spans="1:13">
      <c r="A53" s="118"/>
      <c r="B53" s="119"/>
      <c r="C53" s="7"/>
      <c r="D53" s="7"/>
      <c r="E53" s="8"/>
      <c r="F53" s="8">
        <f>SUM(F43:F52)</f>
        <v>20.1995</v>
      </c>
      <c r="G53" s="26"/>
      <c r="H53" s="25"/>
      <c r="I53" s="23"/>
      <c r="J53" s="13">
        <f>SUM(J43:J52)</f>
        <v>24.695550000000001</v>
      </c>
      <c r="K53" s="18"/>
      <c r="L53" s="74"/>
      <c r="M53" s="76"/>
    </row>
    <row r="54" spans="1:13">
      <c r="A54" s="122" t="s">
        <v>33</v>
      </c>
      <c r="B54" s="123"/>
      <c r="C54" s="7">
        <v>0.114</v>
      </c>
      <c r="D54" s="7">
        <f>C54*L7</f>
        <v>0.114</v>
      </c>
      <c r="E54" s="8">
        <v>580</v>
      </c>
      <c r="F54" s="8">
        <f t="shared" ref="F54:F63" si="13">D54*E54</f>
        <v>66.12</v>
      </c>
      <c r="G54" s="29">
        <v>0.114</v>
      </c>
      <c r="H54" s="25">
        <f>G54*M7</f>
        <v>0.114</v>
      </c>
      <c r="I54" s="23">
        <v>580</v>
      </c>
      <c r="J54" s="13">
        <f t="shared" ref="J54:J63" si="14">H54*I54</f>
        <v>66.12</v>
      </c>
      <c r="K54" s="18">
        <f t="shared" ref="K54:K63" si="15">D54+H54</f>
        <v>0.22800000000000001</v>
      </c>
      <c r="L54" s="120">
        <f t="shared" ref="L54:L63" si="16">F54+J54</f>
        <v>132.24</v>
      </c>
      <c r="M54" s="121"/>
    </row>
    <row r="55" spans="1:13">
      <c r="A55" s="122" t="s">
        <v>24</v>
      </c>
      <c r="B55" s="123"/>
      <c r="C55" s="7">
        <v>0.12975</v>
      </c>
      <c r="D55" s="7">
        <f>C55*L7</f>
        <v>0.12975</v>
      </c>
      <c r="E55" s="8">
        <v>55</v>
      </c>
      <c r="F55" s="8">
        <f t="shared" si="13"/>
        <v>7.1362500000000004</v>
      </c>
      <c r="G55" s="29">
        <v>0.12975</v>
      </c>
      <c r="H55" s="25">
        <f>G55*M7</f>
        <v>0.12975</v>
      </c>
      <c r="I55" s="23">
        <v>55</v>
      </c>
      <c r="J55" s="13">
        <f t="shared" si="14"/>
        <v>7.1362500000000004</v>
      </c>
      <c r="K55" s="18">
        <f t="shared" si="15"/>
        <v>0.25950000000000001</v>
      </c>
      <c r="L55" s="120">
        <f t="shared" si="16"/>
        <v>14.272500000000001</v>
      </c>
      <c r="M55" s="121"/>
    </row>
    <row r="56" spans="1:13">
      <c r="A56" s="122" t="s">
        <v>64</v>
      </c>
      <c r="B56" s="123"/>
      <c r="C56" s="7">
        <v>1.72E-2</v>
      </c>
      <c r="D56" s="7">
        <f>C56*L7</f>
        <v>1.72E-2</v>
      </c>
      <c r="E56" s="8">
        <v>46</v>
      </c>
      <c r="F56" s="8">
        <f t="shared" si="13"/>
        <v>0.79120000000000001</v>
      </c>
      <c r="G56" s="29">
        <v>1.72E-2</v>
      </c>
      <c r="H56" s="25">
        <f>G56*M7</f>
        <v>1.72E-2</v>
      </c>
      <c r="I56" s="23">
        <v>46</v>
      </c>
      <c r="J56" s="13">
        <f t="shared" si="14"/>
        <v>0.79120000000000001</v>
      </c>
      <c r="K56" s="18">
        <f t="shared" si="15"/>
        <v>3.44E-2</v>
      </c>
      <c r="L56" s="120">
        <f t="shared" si="16"/>
        <v>1.5824</v>
      </c>
      <c r="M56" s="121"/>
    </row>
    <row r="57" spans="1:13">
      <c r="A57" s="122" t="s">
        <v>78</v>
      </c>
      <c r="B57" s="123"/>
      <c r="C57" s="7">
        <v>6.4999999999999997E-3</v>
      </c>
      <c r="D57" s="7">
        <f>C57*L7</f>
        <v>6.4999999999999997E-3</v>
      </c>
      <c r="E57" s="8">
        <v>356</v>
      </c>
      <c r="F57" s="8">
        <f t="shared" si="13"/>
        <v>2.3140000000000001</v>
      </c>
      <c r="G57" s="29">
        <v>6.4999999999999997E-3</v>
      </c>
      <c r="H57" s="25">
        <f>G57*M7</f>
        <v>6.4999999999999997E-3</v>
      </c>
      <c r="I57" s="23">
        <v>356</v>
      </c>
      <c r="J57" s="13">
        <f t="shared" si="14"/>
        <v>2.3140000000000001</v>
      </c>
      <c r="K57" s="18">
        <f t="shared" si="15"/>
        <v>1.2999999999999999E-2</v>
      </c>
      <c r="L57" s="120">
        <f t="shared" si="16"/>
        <v>4.6280000000000001</v>
      </c>
      <c r="M57" s="121"/>
    </row>
    <row r="58" spans="1:13">
      <c r="A58" s="122" t="s">
        <v>19</v>
      </c>
      <c r="B58" s="123"/>
      <c r="C58" s="7">
        <v>6.4999999999999997E-3</v>
      </c>
      <c r="D58" s="7">
        <f>C58*L7</f>
        <v>6.4999999999999997E-3</v>
      </c>
      <c r="E58" s="8">
        <v>916</v>
      </c>
      <c r="F58" s="8">
        <f t="shared" si="13"/>
        <v>5.9539999999999997</v>
      </c>
      <c r="G58" s="29">
        <v>6.4999999999999997E-3</v>
      </c>
      <c r="H58" s="25">
        <f>G58*M7</f>
        <v>6.4999999999999997E-3</v>
      </c>
      <c r="I58" s="23">
        <v>916</v>
      </c>
      <c r="J58" s="13">
        <f t="shared" si="14"/>
        <v>5.9539999999999997</v>
      </c>
      <c r="K58" s="18">
        <f t="shared" si="15"/>
        <v>1.2999999999999999E-2</v>
      </c>
      <c r="L58" s="120">
        <f t="shared" si="16"/>
        <v>11.907999999999999</v>
      </c>
      <c r="M58" s="121"/>
    </row>
    <row r="59" spans="1:13">
      <c r="A59" s="122" t="s">
        <v>29</v>
      </c>
      <c r="B59" s="123"/>
      <c r="C59" s="34">
        <v>8.0000000000000004E-4</v>
      </c>
      <c r="D59" s="7">
        <f>C59*L7</f>
        <v>8.0000000000000004E-4</v>
      </c>
      <c r="E59" s="8">
        <v>20</v>
      </c>
      <c r="F59" s="8">
        <f t="shared" si="13"/>
        <v>1.6E-2</v>
      </c>
      <c r="G59" s="55">
        <v>8.0000000000000004E-4</v>
      </c>
      <c r="H59" s="25">
        <f>G59*M7</f>
        <v>8.0000000000000004E-4</v>
      </c>
      <c r="I59" s="23">
        <v>20</v>
      </c>
      <c r="J59" s="13">
        <f t="shared" si="14"/>
        <v>1.6E-2</v>
      </c>
      <c r="K59" s="18">
        <f t="shared" si="15"/>
        <v>1.6000000000000001E-3</v>
      </c>
      <c r="L59" s="120">
        <f t="shared" si="16"/>
        <v>3.2000000000000001E-2</v>
      </c>
      <c r="M59" s="121"/>
    </row>
    <row r="60" spans="1:13">
      <c r="A60" s="122"/>
      <c r="B60" s="123"/>
      <c r="C60" s="34"/>
      <c r="D60" s="7"/>
      <c r="E60" s="8"/>
      <c r="F60" s="8">
        <f>SUM(F54:F59)</f>
        <v>82.331450000000018</v>
      </c>
      <c r="G60" s="55"/>
      <c r="H60" s="25"/>
      <c r="I60" s="23"/>
      <c r="J60" s="13">
        <f>SUM(J54:J59)</f>
        <v>82.331450000000018</v>
      </c>
      <c r="K60" s="18"/>
      <c r="L60" s="74"/>
      <c r="M60" s="76"/>
    </row>
    <row r="61" spans="1:13" ht="14.45" hidden="1" customHeight="1">
      <c r="A61" s="122"/>
      <c r="B61" s="123"/>
      <c r="C61" s="7"/>
      <c r="D61" s="7">
        <f>C61*L7</f>
        <v>0</v>
      </c>
      <c r="E61" s="8"/>
      <c r="F61" s="8">
        <f t="shared" si="13"/>
        <v>0</v>
      </c>
      <c r="G61" s="29"/>
      <c r="H61" s="25">
        <f>G61*M7</f>
        <v>0</v>
      </c>
      <c r="I61" s="23"/>
      <c r="J61" s="13">
        <f t="shared" si="14"/>
        <v>0</v>
      </c>
      <c r="K61" s="18">
        <f t="shared" si="15"/>
        <v>0</v>
      </c>
      <c r="L61" s="120">
        <f t="shared" si="16"/>
        <v>0</v>
      </c>
      <c r="M61" s="121"/>
    </row>
    <row r="62" spans="1:13" ht="14.45" hidden="1" customHeight="1">
      <c r="A62" s="122"/>
      <c r="B62" s="123"/>
      <c r="C62" s="34"/>
      <c r="D62" s="7">
        <f>C62*L7</f>
        <v>0</v>
      </c>
      <c r="E62" s="8"/>
      <c r="F62" s="8">
        <f t="shared" si="13"/>
        <v>0</v>
      </c>
      <c r="G62" s="55"/>
      <c r="H62" s="25">
        <f>G62*M7</f>
        <v>0</v>
      </c>
      <c r="I62" s="23"/>
      <c r="J62" s="13">
        <f t="shared" si="14"/>
        <v>0</v>
      </c>
      <c r="K62" s="18">
        <f t="shared" si="15"/>
        <v>0</v>
      </c>
      <c r="L62" s="120">
        <f t="shared" si="16"/>
        <v>0</v>
      </c>
      <c r="M62" s="121"/>
    </row>
    <row r="63" spans="1:13" ht="14.45" hidden="1" customHeight="1">
      <c r="A63" s="118"/>
      <c r="B63" s="119"/>
      <c r="C63" s="7"/>
      <c r="D63" s="7">
        <f>C63*L7</f>
        <v>0</v>
      </c>
      <c r="E63" s="8"/>
      <c r="F63" s="8">
        <f t="shared" si="13"/>
        <v>0</v>
      </c>
      <c r="G63" s="28"/>
      <c r="H63" s="25">
        <f>G63*M7</f>
        <v>0</v>
      </c>
      <c r="I63" s="23"/>
      <c r="J63" s="13">
        <f t="shared" si="14"/>
        <v>0</v>
      </c>
      <c r="K63" s="18">
        <f t="shared" si="15"/>
        <v>0</v>
      </c>
      <c r="L63" s="120">
        <f t="shared" si="16"/>
        <v>0</v>
      </c>
      <c r="M63" s="121"/>
    </row>
    <row r="64" spans="1:13" ht="14.45" hidden="1" customHeight="1">
      <c r="A64" s="118"/>
      <c r="B64" s="119"/>
      <c r="C64" s="34"/>
      <c r="D64" s="7">
        <f>C64*L7</f>
        <v>0</v>
      </c>
      <c r="E64" s="8"/>
      <c r="F64" s="8">
        <f>D64*E64</f>
        <v>0</v>
      </c>
      <c r="G64" s="84"/>
      <c r="H64" s="25">
        <f>G64*M7</f>
        <v>0</v>
      </c>
      <c r="I64" s="23"/>
      <c r="J64" s="13">
        <f>H64*I64</f>
        <v>0</v>
      </c>
      <c r="K64" s="18">
        <f>D64+H64</f>
        <v>0</v>
      </c>
      <c r="L64" s="120">
        <f>F64+J64</f>
        <v>0</v>
      </c>
      <c r="M64" s="126"/>
    </row>
    <row r="65" spans="1:13" ht="14.45" hidden="1" customHeight="1">
      <c r="A65" s="122"/>
      <c r="B65" s="123"/>
      <c r="C65" s="7"/>
      <c r="D65" s="7"/>
      <c r="E65" s="8"/>
      <c r="F65" s="8">
        <f>SUM(F61:F64)</f>
        <v>0</v>
      </c>
      <c r="G65" s="19"/>
      <c r="H65" s="25"/>
      <c r="I65" s="23"/>
      <c r="J65" s="13">
        <f>SUM(J61:J64)</f>
        <v>0</v>
      </c>
      <c r="K65" s="18"/>
      <c r="L65" s="74"/>
      <c r="M65" s="76"/>
    </row>
    <row r="66" spans="1:13">
      <c r="A66" s="122" t="s">
        <v>45</v>
      </c>
      <c r="B66" s="123"/>
      <c r="C66" s="7">
        <v>2.6800000000000001E-2</v>
      </c>
      <c r="D66" s="7">
        <f>C66*L7</f>
        <v>2.6800000000000001E-2</v>
      </c>
      <c r="E66" s="8">
        <v>300</v>
      </c>
      <c r="F66" s="8">
        <f t="shared" ref="F66:F67" si="17">D66*E66</f>
        <v>8.0400000000000009</v>
      </c>
      <c r="G66" s="29">
        <v>2.6800000000000001E-2</v>
      </c>
      <c r="H66" s="25">
        <f>G66*M7</f>
        <v>2.6800000000000001E-2</v>
      </c>
      <c r="I66" s="23">
        <v>300</v>
      </c>
      <c r="J66" s="13">
        <f t="shared" ref="J66:J67" si="18">H66*I66</f>
        <v>8.0400000000000009</v>
      </c>
      <c r="K66" s="18">
        <f t="shared" ref="K66:K67" si="19">D66+H66</f>
        <v>5.3600000000000002E-2</v>
      </c>
      <c r="L66" s="120">
        <f t="shared" ref="L66" si="20">F66+J66</f>
        <v>16.080000000000002</v>
      </c>
      <c r="M66" s="121"/>
    </row>
    <row r="67" spans="1:13">
      <c r="A67" s="122" t="s">
        <v>26</v>
      </c>
      <c r="B67" s="123"/>
      <c r="C67" s="7">
        <v>7.0000000000000001E-3</v>
      </c>
      <c r="D67" s="7">
        <f>C67*L7</f>
        <v>7.0000000000000001E-3</v>
      </c>
      <c r="E67" s="8">
        <v>97</v>
      </c>
      <c r="F67" s="8">
        <f t="shared" si="17"/>
        <v>0.67900000000000005</v>
      </c>
      <c r="G67" s="29">
        <v>7.0000000000000001E-3</v>
      </c>
      <c r="H67" s="25">
        <f>G67*M7</f>
        <v>7.0000000000000001E-3</v>
      </c>
      <c r="I67" s="23">
        <v>97</v>
      </c>
      <c r="J67" s="13">
        <f t="shared" si="18"/>
        <v>0.67900000000000005</v>
      </c>
      <c r="K67" s="18">
        <f t="shared" si="19"/>
        <v>1.4E-2</v>
      </c>
      <c r="L67" s="120">
        <f t="shared" ref="L67" si="21">F67+J67</f>
        <v>1.3580000000000001</v>
      </c>
      <c r="M67" s="121"/>
    </row>
    <row r="68" spans="1:13">
      <c r="A68" s="122"/>
      <c r="B68" s="123"/>
      <c r="C68" s="7"/>
      <c r="D68" s="7"/>
      <c r="E68" s="8"/>
      <c r="F68" s="8">
        <f>SUM(F66:F67)</f>
        <v>8.7190000000000012</v>
      </c>
      <c r="G68" s="29"/>
      <c r="H68" s="25"/>
      <c r="I68" s="23"/>
      <c r="J68" s="13">
        <f>SUM(J66:J67)</f>
        <v>8.7190000000000012</v>
      </c>
      <c r="K68" s="18"/>
      <c r="L68" s="74"/>
      <c r="M68" s="76"/>
    </row>
    <row r="69" spans="1:13">
      <c r="A69" s="122"/>
      <c r="B69" s="123"/>
      <c r="C69" s="7"/>
      <c r="D69" s="7"/>
      <c r="E69" s="8"/>
      <c r="F69" s="8"/>
      <c r="G69" s="29"/>
      <c r="H69" s="25"/>
      <c r="I69" s="23"/>
      <c r="J69" s="13"/>
      <c r="K69" s="18"/>
      <c r="L69" s="74"/>
      <c r="M69" s="76"/>
    </row>
    <row r="70" spans="1:13">
      <c r="A70" s="118" t="s">
        <v>50</v>
      </c>
      <c r="B70" s="119"/>
      <c r="C70" s="7">
        <v>0.02</v>
      </c>
      <c r="D70" s="7">
        <f>C70*L7</f>
        <v>0.02</v>
      </c>
      <c r="E70" s="8">
        <v>74</v>
      </c>
      <c r="F70" s="8">
        <f>D70*E70</f>
        <v>1.48</v>
      </c>
      <c r="G70" s="19">
        <v>0.03</v>
      </c>
      <c r="H70" s="25">
        <f>G70*M7</f>
        <v>0.03</v>
      </c>
      <c r="I70" s="23">
        <v>74</v>
      </c>
      <c r="J70" s="13">
        <f>H70*I70</f>
        <v>2.2199999999999998</v>
      </c>
      <c r="K70" s="18">
        <f>D70+H70</f>
        <v>0.05</v>
      </c>
      <c r="L70" s="120">
        <f>F70+J70</f>
        <v>3.6999999999999997</v>
      </c>
      <c r="M70" s="126"/>
    </row>
    <row r="71" spans="1:13">
      <c r="A71" s="118"/>
      <c r="B71" s="119"/>
      <c r="C71" s="7"/>
      <c r="D71" s="7"/>
      <c r="E71" s="8"/>
      <c r="F71" s="8"/>
      <c r="G71" s="19"/>
      <c r="H71" s="25"/>
      <c r="I71" s="23"/>
      <c r="J71" s="13"/>
      <c r="K71" s="18"/>
      <c r="L71" s="120"/>
      <c r="M71" s="126"/>
    </row>
    <row r="72" spans="1:13">
      <c r="A72" s="118" t="s">
        <v>38</v>
      </c>
      <c r="B72" s="119"/>
      <c r="C72" s="7">
        <v>0.05</v>
      </c>
      <c r="D72" s="7">
        <f>C72*L7</f>
        <v>0.05</v>
      </c>
      <c r="E72" s="8">
        <v>68</v>
      </c>
      <c r="F72" s="8">
        <f>D72*E72</f>
        <v>3.4000000000000004</v>
      </c>
      <c r="G72" s="19">
        <v>0.06</v>
      </c>
      <c r="H72" s="25">
        <f>G72*M7</f>
        <v>0.06</v>
      </c>
      <c r="I72" s="23">
        <v>68</v>
      </c>
      <c r="J72" s="13">
        <f>H72*I72</f>
        <v>4.08</v>
      </c>
      <c r="K72" s="18">
        <f>D72+H72</f>
        <v>0.11</v>
      </c>
      <c r="L72" s="120">
        <f>F72+J72</f>
        <v>7.48</v>
      </c>
      <c r="M72" s="126"/>
    </row>
    <row r="73" spans="1:13" ht="14.45" customHeight="1">
      <c r="A73" s="118"/>
      <c r="B73" s="119"/>
      <c r="C73" s="7"/>
      <c r="D73" s="7"/>
      <c r="E73" s="8"/>
      <c r="F73" s="8"/>
      <c r="G73" s="12"/>
      <c r="H73" s="12"/>
      <c r="I73" s="23"/>
      <c r="J73" s="13"/>
      <c r="K73" s="18"/>
      <c r="L73" s="74"/>
      <c r="M73" s="75"/>
    </row>
    <row r="74" spans="1:13">
      <c r="A74" s="132" t="s">
        <v>3</v>
      </c>
      <c r="B74" s="133"/>
      <c r="C74" s="9"/>
      <c r="D74" s="10"/>
      <c r="E74" s="10"/>
      <c r="F74" s="10">
        <f>F30+F31+F36+F37+F39+F41+F53+F60+F65+F68+F70+F72</f>
        <v>173.8767</v>
      </c>
      <c r="G74" s="14"/>
      <c r="H74" s="14"/>
      <c r="I74" s="15"/>
      <c r="J74" s="16">
        <f>J30+J31+J36+J37+J39+J41+J53+J60+J65+J68+J70+J72</f>
        <v>195.8408</v>
      </c>
      <c r="K74" s="18">
        <f>D74+H74</f>
        <v>0</v>
      </c>
      <c r="L74" s="134">
        <f>SUM(L25:L73)</f>
        <v>369.71749999999997</v>
      </c>
      <c r="M74" s="135"/>
    </row>
    <row r="75" spans="1:13">
      <c r="A75" s="53"/>
      <c r="B75" s="53"/>
      <c r="C75" s="53"/>
      <c r="D75" s="53"/>
      <c r="E75" s="53"/>
      <c r="F75" s="53"/>
      <c r="G75" s="54"/>
      <c r="H75" s="54"/>
      <c r="I75" s="54"/>
      <c r="J75" s="54"/>
      <c r="K75" s="54"/>
      <c r="L75" s="54"/>
      <c r="M75" s="54"/>
    </row>
    <row r="77" spans="1:13">
      <c r="E77" s="82" t="s">
        <v>67</v>
      </c>
      <c r="F77" s="33">
        <f>F30+F31+F36+F37+F39</f>
        <v>38.762749999999997</v>
      </c>
      <c r="J77" s="33">
        <f>J30+J31+J36+J37+J39</f>
        <v>42.154799999999994</v>
      </c>
      <c r="M77" s="33">
        <f>F74+J74</f>
        <v>369.71749999999997</v>
      </c>
    </row>
    <row r="78" spans="1:13">
      <c r="E78" s="82" t="s">
        <v>68</v>
      </c>
      <c r="F78" s="33">
        <f>F41+F53+F60+F65+F68+F70+F72</f>
        <v>135.11395000000002</v>
      </c>
      <c r="J78" s="33">
        <f>J41+J53+J60+J65+J68+J70+J72</f>
        <v>153.68600000000004</v>
      </c>
    </row>
    <row r="79" spans="1:13">
      <c r="F79" s="33">
        <f>SUM(F77:F78)</f>
        <v>173.87670000000003</v>
      </c>
      <c r="J79" s="33">
        <f>SUM(J77:J78)</f>
        <v>195.84080000000003</v>
      </c>
    </row>
    <row r="81" spans="6:10">
      <c r="F81" s="33"/>
      <c r="J81" s="33"/>
    </row>
  </sheetData>
  <mergeCells count="126">
    <mergeCell ref="A74:B74"/>
    <mergeCell ref="L74:M74"/>
    <mergeCell ref="A65:B65"/>
    <mergeCell ref="L67:M67"/>
    <mergeCell ref="A63:B63"/>
    <mergeCell ref="L63:M63"/>
    <mergeCell ref="A64:B64"/>
    <mergeCell ref="L64:M64"/>
    <mergeCell ref="A68:B68"/>
    <mergeCell ref="A72:B72"/>
    <mergeCell ref="L72:M72"/>
    <mergeCell ref="A73:B73"/>
    <mergeCell ref="A69:B69"/>
    <mergeCell ref="A70:B70"/>
    <mergeCell ref="L70:M70"/>
    <mergeCell ref="A66:B66"/>
    <mergeCell ref="A71:B71"/>
    <mergeCell ref="L71:M71"/>
    <mergeCell ref="A67:B67"/>
    <mergeCell ref="E10:H10"/>
    <mergeCell ref="E11:H11"/>
    <mergeCell ref="A53:B53"/>
    <mergeCell ref="L39:M39"/>
    <mergeCell ref="L52:M52"/>
    <mergeCell ref="A44:B44"/>
    <mergeCell ref="A43:B43"/>
    <mergeCell ref="A38:B38"/>
    <mergeCell ref="A31:B31"/>
    <mergeCell ref="A37:B37"/>
    <mergeCell ref="A32:B32"/>
    <mergeCell ref="L29:M29"/>
    <mergeCell ref="A28:B28"/>
    <mergeCell ref="A29:B29"/>
    <mergeCell ref="E14:H14"/>
    <mergeCell ref="E15:H15"/>
    <mergeCell ref="E16:H16"/>
    <mergeCell ref="E17:H17"/>
    <mergeCell ref="L27:M27"/>
    <mergeCell ref="A25:B25"/>
    <mergeCell ref="L24:M24"/>
    <mergeCell ref="L26:M26"/>
    <mergeCell ref="A45:B45"/>
    <mergeCell ref="L45:M45"/>
    <mergeCell ref="A50:B50"/>
    <mergeCell ref="A51:B51"/>
    <mergeCell ref="A61:B61"/>
    <mergeCell ref="L55:M55"/>
    <mergeCell ref="L56:M56"/>
    <mergeCell ref="A56:B56"/>
    <mergeCell ref="L51:M51"/>
    <mergeCell ref="A49:B49"/>
    <mergeCell ref="A54:B54"/>
    <mergeCell ref="A58:B58"/>
    <mergeCell ref="L61:M61"/>
    <mergeCell ref="A57:B57"/>
    <mergeCell ref="L58:M58"/>
    <mergeCell ref="A52:B52"/>
    <mergeCell ref="A60:B60"/>
    <mergeCell ref="L50:M50"/>
    <mergeCell ref="L57:M57"/>
    <mergeCell ref="A59:B59"/>
    <mergeCell ref="L59:M59"/>
    <mergeCell ref="A55:B55"/>
    <mergeCell ref="B2:H2"/>
    <mergeCell ref="G4:I4"/>
    <mergeCell ref="A12:B12"/>
    <mergeCell ref="A10:B10"/>
    <mergeCell ref="A24:B24"/>
    <mergeCell ref="A13:B13"/>
    <mergeCell ref="A17:B17"/>
    <mergeCell ref="A11:B11"/>
    <mergeCell ref="A14:B14"/>
    <mergeCell ref="A15:B15"/>
    <mergeCell ref="A16:B16"/>
    <mergeCell ref="A19:B19"/>
    <mergeCell ref="A22:B22"/>
    <mergeCell ref="A20:B20"/>
    <mergeCell ref="E22:H22"/>
    <mergeCell ref="B3:H3"/>
    <mergeCell ref="G5:I5"/>
    <mergeCell ref="A8:B9"/>
    <mergeCell ref="E8:G8"/>
    <mergeCell ref="I8:K8"/>
    <mergeCell ref="E12:H12"/>
    <mergeCell ref="E13:H13"/>
    <mergeCell ref="A18:B18"/>
    <mergeCell ref="E18:H18"/>
    <mergeCell ref="L43:M43"/>
    <mergeCell ref="L49:M49"/>
    <mergeCell ref="L48:M48"/>
    <mergeCell ref="L44:M44"/>
    <mergeCell ref="L47:M47"/>
    <mergeCell ref="L42:M42"/>
    <mergeCell ref="L40:M40"/>
    <mergeCell ref="A42:B42"/>
    <mergeCell ref="A39:B39"/>
    <mergeCell ref="L41:M41"/>
    <mergeCell ref="A47:B47"/>
    <mergeCell ref="A40:B40"/>
    <mergeCell ref="A41:B41"/>
    <mergeCell ref="A48:B48"/>
    <mergeCell ref="A46:B46"/>
    <mergeCell ref="L8:M8"/>
    <mergeCell ref="L32:M32"/>
    <mergeCell ref="L37:M37"/>
    <mergeCell ref="L46:M46"/>
    <mergeCell ref="L54:M54"/>
    <mergeCell ref="L66:M66"/>
    <mergeCell ref="A34:B34"/>
    <mergeCell ref="L34:M34"/>
    <mergeCell ref="A35:B35"/>
    <mergeCell ref="A33:B33"/>
    <mergeCell ref="L33:M33"/>
    <mergeCell ref="L35:M35"/>
    <mergeCell ref="A36:B36"/>
    <mergeCell ref="E19:H19"/>
    <mergeCell ref="E20:H20"/>
    <mergeCell ref="L31:M31"/>
    <mergeCell ref="A30:B30"/>
    <mergeCell ref="A26:B26"/>
    <mergeCell ref="L25:M25"/>
    <mergeCell ref="L28:M28"/>
    <mergeCell ref="A27:B27"/>
    <mergeCell ref="A62:B62"/>
    <mergeCell ref="L62:M62"/>
    <mergeCell ref="L38:M38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7"/>
  <sheetViews>
    <sheetView workbookViewId="0">
      <selection activeCell="J2" sqref="J2:M2"/>
    </sheetView>
  </sheetViews>
  <sheetFormatPr defaultColWidth="8.85546875" defaultRowHeight="15"/>
  <cols>
    <col min="1" max="1" width="4" style="82" customWidth="1"/>
    <col min="2" max="2" width="30.85546875" style="82" customWidth="1"/>
    <col min="3" max="3" width="9.7109375" style="82" customWidth="1"/>
    <col min="4" max="4" width="10.28515625" style="82" customWidth="1"/>
    <col min="5" max="5" width="9.28515625" style="82" customWidth="1"/>
    <col min="6" max="6" width="8.28515625" style="82" customWidth="1"/>
    <col min="7" max="7" width="8" style="82" customWidth="1"/>
    <col min="8" max="8" width="7.28515625" style="82" customWidth="1"/>
    <col min="9" max="9" width="9.5703125" style="82" customWidth="1"/>
    <col min="10" max="10" width="7.7109375" style="82" customWidth="1"/>
    <col min="11" max="11" width="7.28515625" style="82" customWidth="1"/>
    <col min="12" max="12" width="7.7109375" style="82" customWidth="1"/>
    <col min="13" max="13" width="7.85546875" style="82" customWidth="1"/>
    <col min="14" max="16384" width="8.85546875" style="82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46" t="s">
        <v>0</v>
      </c>
      <c r="C2" s="146"/>
      <c r="D2" s="146"/>
      <c r="E2" s="146"/>
      <c r="F2" s="146"/>
      <c r="G2" s="146"/>
      <c r="H2" s="146"/>
      <c r="J2" s="115" t="s">
        <v>132</v>
      </c>
      <c r="K2" s="5"/>
      <c r="L2" s="5"/>
      <c r="M2" s="5"/>
    </row>
    <row r="3" spans="1:13">
      <c r="B3" s="153" t="s">
        <v>15</v>
      </c>
      <c r="C3" s="153"/>
      <c r="D3" s="153"/>
      <c r="E3" s="153"/>
      <c r="F3" s="153"/>
      <c r="G3" s="153"/>
      <c r="H3" s="153"/>
      <c r="J3" s="5"/>
      <c r="K3" s="5"/>
      <c r="L3" s="5"/>
      <c r="M3" s="5"/>
    </row>
    <row r="4" spans="1:13">
      <c r="G4" s="147" t="s">
        <v>1</v>
      </c>
      <c r="H4" s="147"/>
      <c r="I4" s="147"/>
      <c r="J4" s="5"/>
      <c r="K4" s="5"/>
      <c r="L4" s="5"/>
      <c r="M4" s="5"/>
    </row>
    <row r="5" spans="1:13">
      <c r="G5" s="154" t="s">
        <v>61</v>
      </c>
      <c r="H5" s="154"/>
      <c r="I5" s="154"/>
      <c r="L5" s="4"/>
      <c r="M5" s="4"/>
    </row>
    <row r="6" spans="1:13">
      <c r="G6" s="83"/>
      <c r="H6" s="83"/>
      <c r="I6" s="8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42" t="s">
        <v>2</v>
      </c>
      <c r="B8" s="155"/>
      <c r="C8" s="57" t="s">
        <v>13</v>
      </c>
      <c r="D8" s="56" t="s">
        <v>14</v>
      </c>
      <c r="E8" s="158"/>
      <c r="F8" s="158"/>
      <c r="G8" s="158"/>
      <c r="H8" s="77"/>
      <c r="I8" s="127"/>
      <c r="J8" s="127"/>
      <c r="K8" s="127"/>
      <c r="L8" s="127"/>
      <c r="M8" s="127"/>
    </row>
    <row r="9" spans="1:13" ht="15.75" thickBot="1">
      <c r="A9" s="156"/>
      <c r="B9" s="157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49" t="s">
        <v>126</v>
      </c>
      <c r="B10" s="150"/>
      <c r="C10" s="50">
        <v>150</v>
      </c>
      <c r="D10" s="69">
        <v>200</v>
      </c>
      <c r="E10" s="128"/>
      <c r="F10" s="129"/>
      <c r="G10" s="129"/>
      <c r="H10" s="129"/>
      <c r="I10" s="66"/>
      <c r="J10" s="66"/>
      <c r="K10" s="31"/>
      <c r="L10" s="31"/>
      <c r="M10" s="31"/>
    </row>
    <row r="11" spans="1:13">
      <c r="A11" s="116" t="s">
        <v>53</v>
      </c>
      <c r="B11" s="148"/>
      <c r="C11" s="24">
        <v>15</v>
      </c>
      <c r="D11" s="70">
        <v>20</v>
      </c>
      <c r="E11" s="130"/>
      <c r="F11" s="131"/>
      <c r="G11" s="131"/>
      <c r="H11" s="131"/>
      <c r="I11" s="66"/>
      <c r="J11" s="66"/>
      <c r="K11" s="31"/>
      <c r="L11" s="31"/>
      <c r="M11" s="31"/>
    </row>
    <row r="12" spans="1:13">
      <c r="A12" s="116" t="s">
        <v>43</v>
      </c>
      <c r="B12" s="148"/>
      <c r="C12" s="24">
        <v>200</v>
      </c>
      <c r="D12" s="70">
        <v>200</v>
      </c>
      <c r="E12" s="130"/>
      <c r="F12" s="131"/>
      <c r="G12" s="131"/>
      <c r="H12" s="131"/>
      <c r="I12" s="66"/>
      <c r="J12" s="66"/>
      <c r="K12" s="31"/>
      <c r="L12" s="31"/>
      <c r="M12" s="31"/>
    </row>
    <row r="13" spans="1:13" ht="15.75" customHeight="1">
      <c r="A13" s="116" t="s">
        <v>87</v>
      </c>
      <c r="B13" s="117"/>
      <c r="C13" s="24">
        <v>100</v>
      </c>
      <c r="D13" s="71">
        <v>100</v>
      </c>
      <c r="E13" s="130"/>
      <c r="F13" s="131"/>
      <c r="G13" s="131"/>
      <c r="H13" s="131"/>
      <c r="I13" s="66"/>
      <c r="J13" s="66"/>
      <c r="K13" s="31"/>
      <c r="L13" s="31"/>
      <c r="M13" s="31"/>
    </row>
    <row r="14" spans="1:13" ht="15.75" customHeight="1">
      <c r="A14" s="151" t="s">
        <v>50</v>
      </c>
      <c r="B14" s="152"/>
      <c r="C14" s="32">
        <v>20</v>
      </c>
      <c r="D14" s="71">
        <v>30</v>
      </c>
      <c r="E14" s="130"/>
      <c r="F14" s="131"/>
      <c r="G14" s="131"/>
      <c r="H14" s="131"/>
      <c r="I14" s="66"/>
      <c r="J14" s="66"/>
      <c r="K14" s="31"/>
      <c r="L14" s="31"/>
      <c r="M14" s="31"/>
    </row>
    <row r="15" spans="1:13" ht="15.75" customHeight="1">
      <c r="A15" s="116" t="s">
        <v>38</v>
      </c>
      <c r="B15" s="117"/>
      <c r="C15" s="32">
        <v>40</v>
      </c>
      <c r="D15" s="71">
        <v>40</v>
      </c>
      <c r="E15" s="130"/>
      <c r="F15" s="131"/>
      <c r="G15" s="131"/>
      <c r="H15" s="131"/>
      <c r="I15" s="66"/>
      <c r="J15" s="66"/>
      <c r="K15" s="31"/>
      <c r="L15" s="31"/>
      <c r="M15" s="31"/>
    </row>
    <row r="16" spans="1:13" ht="14.45" customHeight="1">
      <c r="A16" s="116"/>
      <c r="B16" s="117"/>
      <c r="C16" s="24"/>
      <c r="D16" s="71"/>
      <c r="E16" s="130"/>
      <c r="F16" s="130"/>
      <c r="G16" s="130"/>
      <c r="H16" s="130"/>
      <c r="I16" s="66"/>
      <c r="J16" s="66"/>
      <c r="K16" s="31"/>
      <c r="L16" s="31"/>
      <c r="M16" s="31"/>
    </row>
    <row r="17" spans="1:13">
      <c r="A17" s="116" t="s">
        <v>100</v>
      </c>
      <c r="B17" s="117"/>
      <c r="C17" s="24">
        <v>60</v>
      </c>
      <c r="D17" s="71">
        <v>100</v>
      </c>
      <c r="E17" s="130"/>
      <c r="F17" s="130"/>
      <c r="G17" s="130"/>
      <c r="H17" s="130"/>
      <c r="I17" s="66"/>
      <c r="J17" s="66"/>
      <c r="K17" s="31"/>
      <c r="L17" s="31"/>
      <c r="M17" s="31"/>
    </row>
    <row r="18" spans="1:13">
      <c r="A18" s="116" t="s">
        <v>101</v>
      </c>
      <c r="B18" s="117"/>
      <c r="C18" s="24">
        <v>200</v>
      </c>
      <c r="D18" s="71">
        <v>250</v>
      </c>
      <c r="E18" s="130"/>
      <c r="F18" s="131"/>
      <c r="G18" s="131"/>
      <c r="H18" s="131"/>
      <c r="I18" s="66"/>
      <c r="J18" s="66"/>
      <c r="K18" s="31"/>
      <c r="L18" s="31"/>
      <c r="M18" s="31"/>
    </row>
    <row r="19" spans="1:13" ht="15" customHeight="1">
      <c r="A19" s="116" t="s">
        <v>57</v>
      </c>
      <c r="B19" s="117"/>
      <c r="C19" s="24">
        <v>150</v>
      </c>
      <c r="D19" s="71">
        <v>180</v>
      </c>
      <c r="E19" s="130"/>
      <c r="F19" s="131"/>
      <c r="G19" s="131"/>
      <c r="H19" s="131"/>
      <c r="I19" s="66"/>
      <c r="J19" s="66"/>
      <c r="K19" s="31"/>
      <c r="L19" s="31"/>
      <c r="M19" s="31"/>
    </row>
    <row r="20" spans="1:13" ht="15" customHeight="1">
      <c r="A20" s="116" t="s">
        <v>127</v>
      </c>
      <c r="B20" s="117"/>
      <c r="C20" s="24">
        <v>100</v>
      </c>
      <c r="D20" s="71">
        <v>100</v>
      </c>
      <c r="E20" s="78"/>
      <c r="F20" s="79"/>
      <c r="G20" s="79"/>
      <c r="H20" s="79"/>
      <c r="I20" s="66"/>
      <c r="J20" s="66"/>
      <c r="K20" s="31"/>
      <c r="L20" s="31"/>
      <c r="M20" s="31"/>
    </row>
    <row r="21" spans="1:13" ht="15" customHeight="1">
      <c r="A21" s="116" t="s">
        <v>102</v>
      </c>
      <c r="B21" s="117"/>
      <c r="C21" s="24">
        <v>20</v>
      </c>
      <c r="D21" s="71">
        <v>20</v>
      </c>
      <c r="E21" s="78"/>
      <c r="F21" s="79"/>
      <c r="G21" s="79"/>
      <c r="H21" s="79"/>
      <c r="I21" s="66"/>
      <c r="J21" s="66"/>
      <c r="K21" s="31"/>
      <c r="L21" s="31"/>
      <c r="M21" s="31"/>
    </row>
    <row r="22" spans="1:13" ht="15" customHeight="1">
      <c r="A22" s="116" t="s">
        <v>74</v>
      </c>
      <c r="B22" s="117"/>
      <c r="C22" s="24">
        <v>200</v>
      </c>
      <c r="D22" s="71">
        <v>200</v>
      </c>
      <c r="E22" s="78"/>
      <c r="F22" s="79"/>
      <c r="G22" s="79"/>
      <c r="H22" s="79"/>
      <c r="I22" s="66"/>
      <c r="J22" s="66"/>
      <c r="K22" s="31"/>
      <c r="L22" s="31"/>
      <c r="M22" s="31"/>
    </row>
    <row r="23" spans="1:13">
      <c r="A23" s="116" t="s">
        <v>38</v>
      </c>
      <c r="B23" s="117"/>
      <c r="C23" s="24">
        <v>50</v>
      </c>
      <c r="D23" s="71">
        <v>60</v>
      </c>
      <c r="E23" s="130"/>
      <c r="F23" s="131"/>
      <c r="G23" s="131"/>
      <c r="H23" s="131"/>
      <c r="I23" s="66"/>
      <c r="J23" s="66"/>
      <c r="K23" s="31"/>
      <c r="L23" s="31"/>
      <c r="M23" s="31"/>
    </row>
    <row r="24" spans="1:13">
      <c r="A24" s="151" t="s">
        <v>50</v>
      </c>
      <c r="B24" s="152"/>
      <c r="C24" s="24">
        <v>20</v>
      </c>
      <c r="D24" s="72">
        <v>30</v>
      </c>
      <c r="E24" s="130"/>
      <c r="F24" s="131"/>
      <c r="G24" s="131"/>
      <c r="H24" s="131"/>
      <c r="I24" s="66"/>
      <c r="J24" s="66"/>
      <c r="K24" s="31"/>
      <c r="L24" s="31"/>
      <c r="M24" s="31"/>
    </row>
    <row r="25" spans="1:13" ht="14.45" customHeight="1" thickBot="1">
      <c r="A25" s="144"/>
      <c r="B25" s="145"/>
      <c r="C25" s="36"/>
      <c r="D25" s="35"/>
      <c r="E25" s="130"/>
      <c r="F25" s="131"/>
      <c r="G25" s="131"/>
      <c r="H25" s="131"/>
      <c r="I25" s="2"/>
      <c r="J25" s="2"/>
      <c r="K25" s="30"/>
      <c r="L25" s="30"/>
      <c r="M25" s="30"/>
    </row>
    <row r="26" spans="1:13" ht="14.45" customHeight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90">
      <c r="A27" s="142" t="s">
        <v>8</v>
      </c>
      <c r="B27" s="143"/>
      <c r="C27" s="6" t="s">
        <v>20</v>
      </c>
      <c r="D27" s="6" t="s">
        <v>16</v>
      </c>
      <c r="E27" s="6" t="s">
        <v>6</v>
      </c>
      <c r="F27" s="6" t="s">
        <v>4</v>
      </c>
      <c r="G27" s="11" t="s">
        <v>17</v>
      </c>
      <c r="H27" s="11" t="s">
        <v>18</v>
      </c>
      <c r="I27" s="11" t="s">
        <v>6</v>
      </c>
      <c r="J27" s="11" t="s">
        <v>4</v>
      </c>
      <c r="K27" s="17" t="s">
        <v>5</v>
      </c>
      <c r="L27" s="140" t="s">
        <v>7</v>
      </c>
      <c r="M27" s="141"/>
    </row>
    <row r="28" spans="1:13" ht="14.45" customHeight="1">
      <c r="A28" s="122" t="s">
        <v>32</v>
      </c>
      <c r="B28" s="123"/>
      <c r="C28" s="7">
        <v>2.3E-2</v>
      </c>
      <c r="D28" s="7">
        <f>C28*L7</f>
        <v>2.3E-2</v>
      </c>
      <c r="E28" s="8">
        <v>104</v>
      </c>
      <c r="F28" s="8">
        <f>D28*E28</f>
        <v>2.3919999999999999</v>
      </c>
      <c r="G28" s="26">
        <v>0.03</v>
      </c>
      <c r="H28" s="25">
        <f>G28*M7</f>
        <v>0.03</v>
      </c>
      <c r="I28" s="23">
        <v>104</v>
      </c>
      <c r="J28" s="13">
        <f>H28*I28</f>
        <v>3.12</v>
      </c>
      <c r="K28" s="18">
        <f>D28+H28</f>
        <v>5.2999999999999999E-2</v>
      </c>
      <c r="L28" s="120">
        <f>F28+J28</f>
        <v>5.5120000000000005</v>
      </c>
      <c r="M28" s="121"/>
    </row>
    <row r="29" spans="1:13" ht="14.45" customHeight="1">
      <c r="A29" s="122" t="s">
        <v>25</v>
      </c>
      <c r="B29" s="123"/>
      <c r="C29" s="7">
        <v>8.8499999999999995E-2</v>
      </c>
      <c r="D29" s="7">
        <f>C29*L7</f>
        <v>8.8499999999999995E-2</v>
      </c>
      <c r="E29" s="8">
        <v>66.98</v>
      </c>
      <c r="F29" s="8">
        <f>D29*E29</f>
        <v>5.9277300000000004</v>
      </c>
      <c r="G29" s="26">
        <v>0.11799999999999999</v>
      </c>
      <c r="H29" s="25">
        <f>G29*M7</f>
        <v>0.11799999999999999</v>
      </c>
      <c r="I29" s="23">
        <v>66.98</v>
      </c>
      <c r="J29" s="13">
        <f>H29*I29</f>
        <v>7.9036400000000002</v>
      </c>
      <c r="K29" s="18">
        <f>D29+H29</f>
        <v>0.20649999999999999</v>
      </c>
      <c r="L29" s="120">
        <f>F29+J29</f>
        <v>13.83137</v>
      </c>
      <c r="M29" s="121"/>
    </row>
    <row r="30" spans="1:13" ht="14.45" customHeight="1">
      <c r="A30" s="118" t="s">
        <v>26</v>
      </c>
      <c r="B30" s="119"/>
      <c r="C30" s="7">
        <v>2.2499999999999998E-3</v>
      </c>
      <c r="D30" s="7">
        <f>C30*L7</f>
        <v>2.2499999999999998E-3</v>
      </c>
      <c r="E30" s="8">
        <v>97</v>
      </c>
      <c r="F30" s="8">
        <f>D30*E30</f>
        <v>0.21824999999999997</v>
      </c>
      <c r="G30" s="26">
        <v>3.0000000000000001E-3</v>
      </c>
      <c r="H30" s="25">
        <f>G30*M7</f>
        <v>3.0000000000000001E-3</v>
      </c>
      <c r="I30" s="23">
        <v>97</v>
      </c>
      <c r="J30" s="13">
        <f t="shared" ref="J30:J44" si="0">H30*I30</f>
        <v>0.29099999999999998</v>
      </c>
      <c r="K30" s="18">
        <f>D30+H30</f>
        <v>5.2499999999999995E-3</v>
      </c>
      <c r="L30" s="120">
        <f>F30+J30</f>
        <v>0.50924999999999998</v>
      </c>
      <c r="M30" s="121"/>
    </row>
    <row r="31" spans="1:13">
      <c r="A31" s="118" t="s">
        <v>19</v>
      </c>
      <c r="B31" s="119"/>
      <c r="C31" s="7">
        <v>3.0000000000000001E-3</v>
      </c>
      <c r="D31" s="7">
        <f>C31*L7</f>
        <v>3.0000000000000001E-3</v>
      </c>
      <c r="E31" s="8">
        <v>916</v>
      </c>
      <c r="F31" s="8">
        <f>D31*E31</f>
        <v>2.7480000000000002</v>
      </c>
      <c r="G31" s="26">
        <v>4.0000000000000001E-3</v>
      </c>
      <c r="H31" s="25">
        <f>G31*M7</f>
        <v>4.0000000000000001E-3</v>
      </c>
      <c r="I31" s="23">
        <v>916</v>
      </c>
      <c r="J31" s="13">
        <f t="shared" si="0"/>
        <v>3.6640000000000001</v>
      </c>
      <c r="K31" s="18">
        <f>D31+H31</f>
        <v>7.0000000000000001E-3</v>
      </c>
      <c r="L31" s="120">
        <f>F31+J31</f>
        <v>6.4120000000000008</v>
      </c>
      <c r="M31" s="121"/>
    </row>
    <row r="32" spans="1:13" ht="14.45" customHeight="1">
      <c r="A32" s="122" t="s">
        <v>29</v>
      </c>
      <c r="B32" s="123"/>
      <c r="C32" s="7">
        <v>7.5000000000000002E-4</v>
      </c>
      <c r="D32" s="7">
        <f>C32*L7</f>
        <v>7.5000000000000002E-4</v>
      </c>
      <c r="E32" s="8">
        <v>20</v>
      </c>
      <c r="F32" s="8">
        <f>D32*E32</f>
        <v>1.4999999999999999E-2</v>
      </c>
      <c r="G32" s="26">
        <v>1E-3</v>
      </c>
      <c r="H32" s="25">
        <f>G32*L7</f>
        <v>1E-3</v>
      </c>
      <c r="I32" s="23">
        <v>20</v>
      </c>
      <c r="J32" s="13">
        <f>H32*I32</f>
        <v>0.02</v>
      </c>
      <c r="K32" s="18">
        <f>D32+H32</f>
        <v>1.75E-3</v>
      </c>
      <c r="L32" s="120">
        <f t="shared" ref="L32:L34" si="1">F32+J32</f>
        <v>3.5000000000000003E-2</v>
      </c>
      <c r="M32" s="121"/>
    </row>
    <row r="33" spans="1:13" ht="14.45" customHeight="1">
      <c r="A33" s="122"/>
      <c r="B33" s="123"/>
      <c r="C33" s="7"/>
      <c r="D33" s="7"/>
      <c r="E33" s="8"/>
      <c r="F33" s="8">
        <f>SUM(F28:F32)</f>
        <v>11.300979999999999</v>
      </c>
      <c r="G33" s="26"/>
      <c r="H33" s="25"/>
      <c r="I33" s="23"/>
      <c r="J33" s="13">
        <f>SUM(J28:J32)</f>
        <v>14.99864</v>
      </c>
      <c r="K33" s="18"/>
      <c r="L33" s="120"/>
      <c r="M33" s="164"/>
    </row>
    <row r="34" spans="1:13" ht="14.45" customHeight="1">
      <c r="A34" s="118" t="s">
        <v>37</v>
      </c>
      <c r="B34" s="119"/>
      <c r="C34" s="7">
        <v>1.5599999999999999E-2</v>
      </c>
      <c r="D34" s="7">
        <f>C34*L7</f>
        <v>1.5599999999999999E-2</v>
      </c>
      <c r="E34" s="8">
        <v>599</v>
      </c>
      <c r="F34" s="8">
        <f>D34*E34</f>
        <v>9.3444000000000003</v>
      </c>
      <c r="G34" s="26">
        <v>2.0799999999999999E-2</v>
      </c>
      <c r="H34" s="25">
        <f>G34*M7</f>
        <v>2.0799999999999999E-2</v>
      </c>
      <c r="I34" s="23">
        <v>599</v>
      </c>
      <c r="J34" s="13">
        <f>H34*I34</f>
        <v>12.459199999999999</v>
      </c>
      <c r="K34" s="18">
        <f>D34+H34</f>
        <v>3.6400000000000002E-2</v>
      </c>
      <c r="L34" s="120">
        <f t="shared" si="1"/>
        <v>21.803599999999999</v>
      </c>
      <c r="M34" s="121"/>
    </row>
    <row r="35" spans="1:13" ht="14.45" customHeight="1">
      <c r="A35" s="118"/>
      <c r="B35" s="119"/>
      <c r="C35" s="7"/>
      <c r="D35" s="7"/>
      <c r="E35" s="8"/>
      <c r="F35" s="8"/>
      <c r="G35" s="26"/>
      <c r="H35" s="25"/>
      <c r="I35" s="23"/>
      <c r="J35" s="13"/>
      <c r="K35" s="18"/>
      <c r="L35" s="74"/>
      <c r="M35" s="76"/>
    </row>
    <row r="36" spans="1:13" ht="14.45" customHeight="1">
      <c r="A36" s="122" t="s">
        <v>93</v>
      </c>
      <c r="B36" s="123"/>
      <c r="C36" s="7">
        <v>0.1</v>
      </c>
      <c r="D36" s="7">
        <f>C36*L7</f>
        <v>0.1</v>
      </c>
      <c r="E36" s="8">
        <v>197</v>
      </c>
      <c r="F36" s="8">
        <f>D36*E36</f>
        <v>19.700000000000003</v>
      </c>
      <c r="G36" s="19">
        <v>0.1</v>
      </c>
      <c r="H36" s="25">
        <f>G36*M7</f>
        <v>0.1</v>
      </c>
      <c r="I36" s="23">
        <v>197</v>
      </c>
      <c r="J36" s="13">
        <f t="shared" ref="J36" si="2">H36*I36</f>
        <v>19.700000000000003</v>
      </c>
      <c r="K36" s="18">
        <f t="shared" ref="K36" si="3">D36+H36</f>
        <v>0.2</v>
      </c>
      <c r="L36" s="120">
        <f t="shared" ref="L36" si="4">F36+J36</f>
        <v>39.400000000000006</v>
      </c>
      <c r="M36" s="121"/>
    </row>
    <row r="37" spans="1:13" ht="14.45" customHeight="1">
      <c r="A37" s="122"/>
      <c r="B37" s="123"/>
      <c r="C37" s="7"/>
      <c r="D37" s="7"/>
      <c r="E37" s="8"/>
      <c r="F37" s="8"/>
      <c r="G37" s="29"/>
      <c r="H37" s="25"/>
      <c r="I37" s="23"/>
      <c r="J37" s="13"/>
      <c r="K37" s="18"/>
      <c r="L37" s="120"/>
      <c r="M37" s="121"/>
    </row>
    <row r="38" spans="1:13" ht="14.45" customHeight="1">
      <c r="A38" s="138" t="s">
        <v>42</v>
      </c>
      <c r="B38" s="139"/>
      <c r="C38" s="37">
        <v>1E-3</v>
      </c>
      <c r="D38" s="7">
        <f>C38*L7</f>
        <v>1E-3</v>
      </c>
      <c r="E38" s="8">
        <v>475</v>
      </c>
      <c r="F38" s="8">
        <f t="shared" ref="F38:F46" si="5">D38*E38</f>
        <v>0.47500000000000003</v>
      </c>
      <c r="G38" s="38">
        <v>1E-3</v>
      </c>
      <c r="H38" s="25">
        <f>G38*M7</f>
        <v>1E-3</v>
      </c>
      <c r="I38" s="23">
        <v>475</v>
      </c>
      <c r="J38" s="13">
        <f t="shared" si="0"/>
        <v>0.47500000000000003</v>
      </c>
      <c r="K38" s="18">
        <f t="shared" ref="K38:K48" si="6">D38+H38</f>
        <v>2E-3</v>
      </c>
      <c r="L38" s="120">
        <f>F38+J38</f>
        <v>0.95000000000000007</v>
      </c>
      <c r="M38" s="121"/>
    </row>
    <row r="39" spans="1:13" ht="14.45" customHeight="1">
      <c r="A39" s="138" t="s">
        <v>26</v>
      </c>
      <c r="B39" s="139"/>
      <c r="C39" s="37">
        <v>7.0000000000000001E-3</v>
      </c>
      <c r="D39" s="7">
        <f>C39*L7</f>
        <v>7.0000000000000001E-3</v>
      </c>
      <c r="E39" s="8">
        <v>97</v>
      </c>
      <c r="F39" s="8">
        <f t="shared" si="5"/>
        <v>0.67900000000000005</v>
      </c>
      <c r="G39" s="38">
        <v>7.0000000000000001E-3</v>
      </c>
      <c r="H39" s="25">
        <f>G39*M7</f>
        <v>7.0000000000000001E-3</v>
      </c>
      <c r="I39" s="23">
        <v>97</v>
      </c>
      <c r="J39" s="13">
        <f t="shared" si="0"/>
        <v>0.67900000000000005</v>
      </c>
      <c r="K39" s="18">
        <f t="shared" si="6"/>
        <v>1.4E-2</v>
      </c>
      <c r="L39" s="120">
        <f>F39+J39</f>
        <v>1.3580000000000001</v>
      </c>
      <c r="M39" s="121"/>
    </row>
    <row r="40" spans="1:13" ht="14.45" customHeight="1">
      <c r="A40" s="138" t="s">
        <v>25</v>
      </c>
      <c r="B40" s="139"/>
      <c r="C40" s="37">
        <v>0.05</v>
      </c>
      <c r="D40" s="7">
        <f>C40*L7</f>
        <v>0.05</v>
      </c>
      <c r="E40" s="8">
        <v>66.98</v>
      </c>
      <c r="F40" s="8">
        <f>D40*E40</f>
        <v>3.3490000000000002</v>
      </c>
      <c r="G40" s="38">
        <v>0.05</v>
      </c>
      <c r="H40" s="25">
        <f>G40*M7</f>
        <v>0.05</v>
      </c>
      <c r="I40" s="23">
        <v>66.98</v>
      </c>
      <c r="J40" s="13">
        <f>H40*I40</f>
        <v>3.3490000000000002</v>
      </c>
      <c r="K40" s="18">
        <f t="shared" si="6"/>
        <v>0.1</v>
      </c>
      <c r="L40" s="120">
        <f>F40+J40</f>
        <v>6.6980000000000004</v>
      </c>
      <c r="M40" s="121"/>
    </row>
    <row r="41" spans="1:13">
      <c r="A41" s="136"/>
      <c r="B41" s="137"/>
      <c r="C41" s="37"/>
      <c r="D41" s="7"/>
      <c r="E41" s="8"/>
      <c r="F41" s="8">
        <f>SUM(F38:F40)</f>
        <v>4.5030000000000001</v>
      </c>
      <c r="G41" s="38"/>
      <c r="H41" s="25"/>
      <c r="I41" s="23"/>
      <c r="J41" s="13">
        <f>SUM(J38:J40)</f>
        <v>4.5030000000000001</v>
      </c>
      <c r="K41" s="18"/>
      <c r="L41" s="120"/>
      <c r="M41" s="164"/>
    </row>
    <row r="42" spans="1:13" ht="14.45" customHeight="1">
      <c r="A42" s="122" t="s">
        <v>50</v>
      </c>
      <c r="B42" s="123"/>
      <c r="C42" s="7">
        <v>0.02</v>
      </c>
      <c r="D42" s="7">
        <f>C42*L7</f>
        <v>0.02</v>
      </c>
      <c r="E42" s="8">
        <v>74</v>
      </c>
      <c r="F42" s="8">
        <f t="shared" si="5"/>
        <v>1.48</v>
      </c>
      <c r="G42" s="39">
        <v>0.03</v>
      </c>
      <c r="H42" s="25">
        <f>G42*M7</f>
        <v>0.03</v>
      </c>
      <c r="I42" s="23">
        <v>74</v>
      </c>
      <c r="J42" s="13">
        <f t="shared" si="0"/>
        <v>2.2199999999999998</v>
      </c>
      <c r="K42" s="18">
        <f t="shared" si="6"/>
        <v>0.05</v>
      </c>
      <c r="L42" s="120">
        <f>F42+J42</f>
        <v>3.6999999999999997</v>
      </c>
      <c r="M42" s="121"/>
    </row>
    <row r="43" spans="1:13" ht="14.45" customHeight="1">
      <c r="A43" s="122"/>
      <c r="B43" s="123"/>
      <c r="C43" s="7"/>
      <c r="D43" s="7"/>
      <c r="E43" s="8"/>
      <c r="F43" s="8"/>
      <c r="G43" s="38"/>
      <c r="H43" s="25"/>
      <c r="I43" s="23"/>
      <c r="J43" s="13"/>
      <c r="K43" s="18"/>
      <c r="L43" s="120"/>
      <c r="M43" s="121"/>
    </row>
    <row r="44" spans="1:13" ht="14.45" customHeight="1">
      <c r="A44" s="122" t="s">
        <v>38</v>
      </c>
      <c r="B44" s="123"/>
      <c r="C44" s="7">
        <v>0.04</v>
      </c>
      <c r="D44" s="7">
        <f>C44*L7</f>
        <v>0.04</v>
      </c>
      <c r="E44" s="8">
        <v>68</v>
      </c>
      <c r="F44" s="8">
        <f t="shared" si="5"/>
        <v>2.72</v>
      </c>
      <c r="G44" s="38">
        <v>0.04</v>
      </c>
      <c r="H44" s="25">
        <f>G44*M7</f>
        <v>0.04</v>
      </c>
      <c r="I44" s="23">
        <v>68</v>
      </c>
      <c r="J44" s="13">
        <f t="shared" si="0"/>
        <v>2.72</v>
      </c>
      <c r="K44" s="18">
        <f t="shared" si="6"/>
        <v>0.08</v>
      </c>
      <c r="L44" s="120">
        <f t="shared" ref="L44:L46" si="7">F44+J44</f>
        <v>5.44</v>
      </c>
      <c r="M44" s="121"/>
    </row>
    <row r="45" spans="1:13" ht="14.45" customHeight="1">
      <c r="A45" s="122"/>
      <c r="B45" s="123"/>
      <c r="C45" s="7"/>
      <c r="D45" s="7"/>
      <c r="E45" s="8"/>
      <c r="F45" s="8"/>
      <c r="G45" s="38"/>
      <c r="H45" s="12"/>
      <c r="I45" s="23"/>
      <c r="J45" s="13"/>
      <c r="K45" s="18"/>
      <c r="L45" s="120"/>
      <c r="M45" s="121"/>
    </row>
    <row r="46" spans="1:13" ht="14.45" customHeight="1">
      <c r="A46" s="122" t="s">
        <v>36</v>
      </c>
      <c r="B46" s="123"/>
      <c r="C46" s="34">
        <v>7.1220000000000006E-2</v>
      </c>
      <c r="D46" s="7">
        <f>C46*M7</f>
        <v>7.1220000000000006E-2</v>
      </c>
      <c r="E46" s="8">
        <v>45</v>
      </c>
      <c r="F46" s="8">
        <f t="shared" si="5"/>
        <v>3.2049000000000003</v>
      </c>
      <c r="G46" s="40">
        <v>0.1187</v>
      </c>
      <c r="H46" s="12">
        <f>G46*M7</f>
        <v>0.1187</v>
      </c>
      <c r="I46" s="23">
        <v>45</v>
      </c>
      <c r="J46" s="13">
        <f>H46*I46</f>
        <v>5.3414999999999999</v>
      </c>
      <c r="K46" s="18">
        <f t="shared" si="6"/>
        <v>0.18992000000000001</v>
      </c>
      <c r="L46" s="120">
        <f t="shared" si="7"/>
        <v>8.5464000000000002</v>
      </c>
      <c r="M46" s="121"/>
    </row>
    <row r="47" spans="1:13" ht="14.45" customHeight="1">
      <c r="A47" s="122" t="s">
        <v>65</v>
      </c>
      <c r="B47" s="123"/>
      <c r="C47" s="34">
        <v>3.0000000000000001E-3</v>
      </c>
      <c r="D47" s="7">
        <f>C47*L7</f>
        <v>3.0000000000000001E-3</v>
      </c>
      <c r="E47" s="8">
        <v>135</v>
      </c>
      <c r="F47" s="8">
        <f>D47*E47</f>
        <v>0.40500000000000003</v>
      </c>
      <c r="G47" s="40">
        <v>5.0000000000000001E-3</v>
      </c>
      <c r="H47" s="12">
        <f>G47*M7</f>
        <v>5.0000000000000001E-3</v>
      </c>
      <c r="I47" s="23">
        <v>135</v>
      </c>
      <c r="J47" s="13">
        <f>H47*I47</f>
        <v>0.67500000000000004</v>
      </c>
      <c r="K47" s="18">
        <f t="shared" si="6"/>
        <v>8.0000000000000002E-3</v>
      </c>
      <c r="L47" s="120">
        <f t="shared" ref="L47" si="8">F47+J47</f>
        <v>1.08</v>
      </c>
      <c r="M47" s="121"/>
    </row>
    <row r="48" spans="1:13" ht="14.45" customHeight="1">
      <c r="A48" s="122" t="s">
        <v>29</v>
      </c>
      <c r="B48" s="123"/>
      <c r="C48" s="34">
        <v>1.8000000000000001E-4</v>
      </c>
      <c r="D48" s="7">
        <f>C48*L7</f>
        <v>1.8000000000000001E-4</v>
      </c>
      <c r="E48" s="8">
        <v>20</v>
      </c>
      <c r="F48" s="8">
        <f>D48*E48</f>
        <v>3.6000000000000003E-3</v>
      </c>
      <c r="G48" s="40">
        <v>2.9999999999999997E-4</v>
      </c>
      <c r="H48" s="12">
        <f>G48*M7</f>
        <v>2.9999999999999997E-4</v>
      </c>
      <c r="I48" s="23">
        <v>20</v>
      </c>
      <c r="J48" s="13">
        <f>H48*I48</f>
        <v>5.9999999999999993E-3</v>
      </c>
      <c r="K48" s="18">
        <f t="shared" si="6"/>
        <v>4.7999999999999996E-4</v>
      </c>
      <c r="L48" s="120">
        <f t="shared" ref="L48" si="9">F48+J48</f>
        <v>9.5999999999999992E-3</v>
      </c>
      <c r="M48" s="121"/>
    </row>
    <row r="49" spans="1:13" ht="14.45" customHeight="1">
      <c r="A49" s="122"/>
      <c r="B49" s="123"/>
      <c r="C49" s="7"/>
      <c r="D49" s="7"/>
      <c r="E49" s="8"/>
      <c r="F49" s="8">
        <f>SUM(F46:F48)</f>
        <v>3.6135000000000006</v>
      </c>
      <c r="G49" s="29"/>
      <c r="H49" s="12"/>
      <c r="I49" s="22"/>
      <c r="J49" s="13">
        <f>SUM(J46:J48)</f>
        <v>6.0225</v>
      </c>
      <c r="K49" s="18"/>
      <c r="L49" s="120"/>
      <c r="M49" s="121"/>
    </row>
    <row r="50" spans="1:13" ht="14.45" customHeight="1">
      <c r="A50" s="122"/>
      <c r="B50" s="123"/>
      <c r="C50" s="7"/>
      <c r="D50" s="20"/>
      <c r="E50" s="21"/>
      <c r="F50" s="21"/>
      <c r="G50" s="29"/>
      <c r="H50" s="12"/>
      <c r="I50" s="23"/>
      <c r="J50" s="13"/>
      <c r="K50" s="27"/>
      <c r="L50" s="124"/>
      <c r="M50" s="125"/>
    </row>
    <row r="51" spans="1:13" ht="14.45" customHeight="1">
      <c r="A51" s="122" t="s">
        <v>24</v>
      </c>
      <c r="B51" s="123"/>
      <c r="C51" s="20">
        <v>7.4660000000000004E-2</v>
      </c>
      <c r="D51" s="7">
        <f>C51*L7</f>
        <v>7.4660000000000004E-2</v>
      </c>
      <c r="E51" s="8">
        <v>55</v>
      </c>
      <c r="F51" s="8">
        <f t="shared" ref="F51:F58" si="10">D51*E51</f>
        <v>4.1063000000000001</v>
      </c>
      <c r="G51" s="29">
        <v>9.3329999999999996E-2</v>
      </c>
      <c r="H51" s="12">
        <f>G51*M7</f>
        <v>9.3329999999999996E-2</v>
      </c>
      <c r="I51" s="23">
        <v>55</v>
      </c>
      <c r="J51" s="13">
        <f t="shared" ref="J51:J58" si="11">H51*I51</f>
        <v>5.1331499999999997</v>
      </c>
      <c r="K51" s="18">
        <f t="shared" ref="K51:K58" si="12">D51+H51</f>
        <v>0.16799</v>
      </c>
      <c r="L51" s="120">
        <f t="shared" ref="L51:L55" si="13">F51+J51</f>
        <v>9.2394499999999997</v>
      </c>
      <c r="M51" s="121"/>
    </row>
    <row r="52" spans="1:13">
      <c r="A52" s="122" t="s">
        <v>64</v>
      </c>
      <c r="B52" s="123"/>
      <c r="C52" s="7">
        <v>0.01</v>
      </c>
      <c r="D52" s="20">
        <f>C52*L7</f>
        <v>0.01</v>
      </c>
      <c r="E52" s="21">
        <v>46</v>
      </c>
      <c r="F52" s="21">
        <f t="shared" si="10"/>
        <v>0.46</v>
      </c>
      <c r="G52" s="29">
        <v>1.2500000000000001E-2</v>
      </c>
      <c r="H52" s="12">
        <f>G52*M7</f>
        <v>1.2500000000000001E-2</v>
      </c>
      <c r="I52" s="23">
        <v>46</v>
      </c>
      <c r="J52" s="13">
        <f t="shared" si="11"/>
        <v>0.57500000000000007</v>
      </c>
      <c r="K52" s="27">
        <f t="shared" si="12"/>
        <v>2.2499999999999999E-2</v>
      </c>
      <c r="L52" s="124">
        <f t="shared" si="13"/>
        <v>1.0350000000000001</v>
      </c>
      <c r="M52" s="125"/>
    </row>
    <row r="53" spans="1:13" ht="14.45" customHeight="1">
      <c r="A53" s="122" t="s">
        <v>27</v>
      </c>
      <c r="B53" s="123"/>
      <c r="C53" s="20">
        <v>1.7760000000000001E-2</v>
      </c>
      <c r="D53" s="7">
        <f>C53*L7</f>
        <v>1.7760000000000001E-2</v>
      </c>
      <c r="E53" s="8">
        <v>60</v>
      </c>
      <c r="F53" s="8">
        <f t="shared" si="10"/>
        <v>1.0656000000000001</v>
      </c>
      <c r="G53" s="29">
        <v>2.2200000000000001E-2</v>
      </c>
      <c r="H53" s="12">
        <f>G53*M7</f>
        <v>2.2200000000000001E-2</v>
      </c>
      <c r="I53" s="23">
        <v>60</v>
      </c>
      <c r="J53" s="13">
        <f t="shared" si="11"/>
        <v>1.3320000000000001</v>
      </c>
      <c r="K53" s="18">
        <f t="shared" si="12"/>
        <v>3.9960000000000002E-2</v>
      </c>
      <c r="L53" s="120">
        <f t="shared" si="13"/>
        <v>2.3976000000000002</v>
      </c>
      <c r="M53" s="121"/>
    </row>
    <row r="54" spans="1:13">
      <c r="A54" s="122" t="s">
        <v>131</v>
      </c>
      <c r="B54" s="123"/>
      <c r="C54" s="7">
        <v>2.8240000000000001E-2</v>
      </c>
      <c r="D54" s="20">
        <f>C54*L7</f>
        <v>2.8240000000000001E-2</v>
      </c>
      <c r="E54" s="21">
        <v>620</v>
      </c>
      <c r="F54" s="21">
        <f t="shared" si="10"/>
        <v>17.508800000000001</v>
      </c>
      <c r="G54" s="29">
        <v>3.5299999999999998E-2</v>
      </c>
      <c r="H54" s="12">
        <f>G54*M7</f>
        <v>3.5299999999999998E-2</v>
      </c>
      <c r="I54" s="23">
        <v>620</v>
      </c>
      <c r="J54" s="13">
        <f t="shared" si="11"/>
        <v>21.885999999999999</v>
      </c>
      <c r="K54" s="27">
        <f t="shared" si="12"/>
        <v>6.3539999999999999E-2</v>
      </c>
      <c r="L54" s="124">
        <f t="shared" si="13"/>
        <v>39.394800000000004</v>
      </c>
      <c r="M54" s="125"/>
    </row>
    <row r="55" spans="1:13" ht="14.45" customHeight="1">
      <c r="A55" s="122" t="s">
        <v>32</v>
      </c>
      <c r="B55" s="123"/>
      <c r="C55" s="20">
        <v>4.0000000000000001E-3</v>
      </c>
      <c r="D55" s="7">
        <f>C55*L7</f>
        <v>4.0000000000000001E-3</v>
      </c>
      <c r="E55" s="8">
        <v>104</v>
      </c>
      <c r="F55" s="8">
        <f t="shared" si="10"/>
        <v>0.41600000000000004</v>
      </c>
      <c r="G55" s="29">
        <v>5.0000000000000001E-3</v>
      </c>
      <c r="H55" s="12">
        <f>G55*M7</f>
        <v>5.0000000000000001E-3</v>
      </c>
      <c r="I55" s="23">
        <v>104</v>
      </c>
      <c r="J55" s="13">
        <f t="shared" si="11"/>
        <v>0.52</v>
      </c>
      <c r="K55" s="18">
        <f t="shared" si="12"/>
        <v>9.0000000000000011E-3</v>
      </c>
      <c r="L55" s="120">
        <f t="shared" si="13"/>
        <v>0.93600000000000005</v>
      </c>
      <c r="M55" s="121"/>
    </row>
    <row r="56" spans="1:13">
      <c r="A56" s="122" t="s">
        <v>65</v>
      </c>
      <c r="B56" s="123"/>
      <c r="C56" s="7">
        <v>1.56E-3</v>
      </c>
      <c r="D56" s="7">
        <f>C56*L7</f>
        <v>1.56E-3</v>
      </c>
      <c r="E56" s="8">
        <v>135</v>
      </c>
      <c r="F56" s="8">
        <f t="shared" si="10"/>
        <v>0.21060000000000001</v>
      </c>
      <c r="G56" s="38">
        <v>1.9499999999999999E-3</v>
      </c>
      <c r="H56" s="25">
        <f>G56*M7</f>
        <v>1.9499999999999999E-3</v>
      </c>
      <c r="I56" s="23">
        <v>135</v>
      </c>
      <c r="J56" s="13">
        <f t="shared" si="11"/>
        <v>0.26324999999999998</v>
      </c>
      <c r="K56" s="18">
        <f t="shared" si="12"/>
        <v>3.5100000000000001E-3</v>
      </c>
      <c r="L56" s="120">
        <f t="shared" ref="L56:L58" si="14">F56+J56</f>
        <v>0.47384999999999999</v>
      </c>
      <c r="M56" s="121"/>
    </row>
    <row r="57" spans="1:13" ht="14.45" customHeight="1">
      <c r="A57" s="122" t="s">
        <v>66</v>
      </c>
      <c r="B57" s="123"/>
      <c r="C57" s="34">
        <v>4.0000000000000002E-4</v>
      </c>
      <c r="D57" s="7">
        <f>C57*L7</f>
        <v>4.0000000000000002E-4</v>
      </c>
      <c r="E57" s="8">
        <v>588</v>
      </c>
      <c r="F57" s="8">
        <f t="shared" si="10"/>
        <v>0.23520000000000002</v>
      </c>
      <c r="G57" s="40">
        <v>5.0000000000000001E-4</v>
      </c>
      <c r="H57" s="25">
        <f>G57*M7</f>
        <v>5.0000000000000001E-4</v>
      </c>
      <c r="I57" s="23">
        <v>588</v>
      </c>
      <c r="J57" s="13">
        <f t="shared" si="11"/>
        <v>0.29399999999999998</v>
      </c>
      <c r="K57" s="18">
        <f t="shared" si="12"/>
        <v>8.9999999999999998E-4</v>
      </c>
      <c r="L57" s="120">
        <f t="shared" si="14"/>
        <v>0.5292</v>
      </c>
      <c r="M57" s="121"/>
    </row>
    <row r="58" spans="1:13" ht="14.45" customHeight="1">
      <c r="A58" s="122" t="s">
        <v>29</v>
      </c>
      <c r="B58" s="123"/>
      <c r="C58" s="34">
        <v>2.9999999999999997E-4</v>
      </c>
      <c r="D58" s="7">
        <f>C58*L7</f>
        <v>2.9999999999999997E-4</v>
      </c>
      <c r="E58" s="8">
        <v>20</v>
      </c>
      <c r="F58" s="8">
        <f t="shared" si="10"/>
        <v>5.9999999999999993E-3</v>
      </c>
      <c r="G58" s="40">
        <v>3.6999999999999999E-4</v>
      </c>
      <c r="H58" s="25">
        <f>G58*M7</f>
        <v>3.6999999999999999E-4</v>
      </c>
      <c r="I58" s="23">
        <v>20</v>
      </c>
      <c r="J58" s="13">
        <f t="shared" si="11"/>
        <v>7.4000000000000003E-3</v>
      </c>
      <c r="K58" s="18">
        <f t="shared" si="12"/>
        <v>6.7000000000000002E-4</v>
      </c>
      <c r="L58" s="120">
        <f t="shared" si="14"/>
        <v>1.3399999999999999E-2</v>
      </c>
      <c r="M58" s="121"/>
    </row>
    <row r="59" spans="1:13">
      <c r="A59" s="118"/>
      <c r="B59" s="119"/>
      <c r="C59" s="7"/>
      <c r="D59" s="7"/>
      <c r="E59" s="8"/>
      <c r="F59" s="8">
        <f>SUM(F50:F58)</f>
        <v>24.008500000000002</v>
      </c>
      <c r="G59" s="26"/>
      <c r="H59" s="25"/>
      <c r="I59" s="23"/>
      <c r="J59" s="13">
        <f>SUM(J50:J58)</f>
        <v>30.0108</v>
      </c>
      <c r="K59" s="18"/>
      <c r="L59" s="74"/>
      <c r="M59" s="76"/>
    </row>
    <row r="60" spans="1:13">
      <c r="A60" s="118" t="s">
        <v>35</v>
      </c>
      <c r="B60" s="119"/>
      <c r="C60" s="7">
        <v>5.0999999999999997E-2</v>
      </c>
      <c r="D60" s="7">
        <f>C60*L7</f>
        <v>5.0999999999999997E-2</v>
      </c>
      <c r="E60" s="8">
        <v>69</v>
      </c>
      <c r="F60" s="8">
        <f t="shared" ref="F60:F70" si="15">D60*E60</f>
        <v>3.5189999999999997</v>
      </c>
      <c r="G60" s="28">
        <v>6.1199999999999997E-2</v>
      </c>
      <c r="H60" s="25">
        <f>G60*M7</f>
        <v>6.1199999999999997E-2</v>
      </c>
      <c r="I60" s="23">
        <v>69</v>
      </c>
      <c r="J60" s="13">
        <f t="shared" ref="J60:J70" si="16">H60*I60</f>
        <v>4.2227999999999994</v>
      </c>
      <c r="K60" s="18">
        <f t="shared" ref="K60:K70" si="17">D60+H60</f>
        <v>0.11219999999999999</v>
      </c>
      <c r="L60" s="120">
        <f t="shared" ref="L60:L70" si="18">F60+J60</f>
        <v>7.7417999999999996</v>
      </c>
      <c r="M60" s="121"/>
    </row>
    <row r="61" spans="1:13">
      <c r="A61" s="118" t="s">
        <v>19</v>
      </c>
      <c r="B61" s="119"/>
      <c r="C61" s="7">
        <v>6.7999999999999996E-3</v>
      </c>
      <c r="D61" s="7">
        <f>C61*L7</f>
        <v>6.7999999999999996E-3</v>
      </c>
      <c r="E61" s="8">
        <v>916</v>
      </c>
      <c r="F61" s="8">
        <f t="shared" si="15"/>
        <v>6.2287999999999997</v>
      </c>
      <c r="G61" s="28">
        <v>8.1600000000000006E-3</v>
      </c>
      <c r="H61" s="25">
        <f>G61*M7</f>
        <v>8.1600000000000006E-3</v>
      </c>
      <c r="I61" s="23">
        <v>916</v>
      </c>
      <c r="J61" s="13">
        <f t="shared" si="16"/>
        <v>7.4745600000000003</v>
      </c>
      <c r="K61" s="18">
        <f t="shared" si="17"/>
        <v>1.4960000000000001E-2</v>
      </c>
      <c r="L61" s="120">
        <f t="shared" si="18"/>
        <v>13.70336</v>
      </c>
      <c r="M61" s="121"/>
    </row>
    <row r="62" spans="1:13">
      <c r="A62" s="122" t="s">
        <v>29</v>
      </c>
      <c r="B62" s="123"/>
      <c r="C62" s="34">
        <v>5.0000000000000001E-4</v>
      </c>
      <c r="D62" s="7">
        <f>C62*L7</f>
        <v>5.0000000000000001E-4</v>
      </c>
      <c r="E62" s="8">
        <v>20</v>
      </c>
      <c r="F62" s="8">
        <f t="shared" si="15"/>
        <v>0.01</v>
      </c>
      <c r="G62" s="55">
        <v>5.9999999999999995E-4</v>
      </c>
      <c r="H62" s="25">
        <f>G62*M7</f>
        <v>5.9999999999999995E-4</v>
      </c>
      <c r="I62" s="23">
        <v>20</v>
      </c>
      <c r="J62" s="13">
        <f t="shared" si="16"/>
        <v>1.1999999999999999E-2</v>
      </c>
      <c r="K62" s="18">
        <f t="shared" si="17"/>
        <v>1.0999999999999998E-3</v>
      </c>
      <c r="L62" s="120">
        <f t="shared" si="18"/>
        <v>2.1999999999999999E-2</v>
      </c>
      <c r="M62" s="121"/>
    </row>
    <row r="63" spans="1:13">
      <c r="A63" s="122"/>
      <c r="B63" s="123"/>
      <c r="C63" s="7"/>
      <c r="D63" s="7"/>
      <c r="E63" s="8"/>
      <c r="F63" s="8">
        <f>SUM(F60:F62)</f>
        <v>9.7577999999999996</v>
      </c>
      <c r="G63" s="29"/>
      <c r="H63" s="25"/>
      <c r="I63" s="23"/>
      <c r="J63" s="13">
        <f>SUM(J60:J62)</f>
        <v>11.70936</v>
      </c>
      <c r="K63" s="18"/>
      <c r="L63" s="120"/>
      <c r="M63" s="121"/>
    </row>
    <row r="64" spans="1:13">
      <c r="A64" s="122" t="s">
        <v>28</v>
      </c>
      <c r="B64" s="123"/>
      <c r="C64" s="7">
        <v>0.16300000000000001</v>
      </c>
      <c r="D64" s="7">
        <f>C64*L7</f>
        <v>0.16300000000000001</v>
      </c>
      <c r="E64" s="8">
        <v>277</v>
      </c>
      <c r="F64" s="8">
        <f t="shared" si="15"/>
        <v>45.151000000000003</v>
      </c>
      <c r="G64" s="29">
        <v>0.16300000000000001</v>
      </c>
      <c r="H64" s="25">
        <f>G64*M7</f>
        <v>0.16300000000000001</v>
      </c>
      <c r="I64" s="23">
        <v>277</v>
      </c>
      <c r="J64" s="13">
        <f t="shared" si="16"/>
        <v>45.151000000000003</v>
      </c>
      <c r="K64" s="18">
        <f t="shared" si="17"/>
        <v>0.32600000000000001</v>
      </c>
      <c r="L64" s="120">
        <f t="shared" si="18"/>
        <v>90.302000000000007</v>
      </c>
      <c r="M64" s="121"/>
    </row>
    <row r="65" spans="1:13">
      <c r="A65" s="122" t="s">
        <v>64</v>
      </c>
      <c r="B65" s="123"/>
      <c r="C65" s="7">
        <v>5.7000000000000002E-3</v>
      </c>
      <c r="D65" s="7">
        <f>C65*L7</f>
        <v>5.7000000000000002E-3</v>
      </c>
      <c r="E65" s="8">
        <v>46</v>
      </c>
      <c r="F65" s="8">
        <f t="shared" si="15"/>
        <v>0.26219999999999999</v>
      </c>
      <c r="G65" s="29">
        <v>5.7000000000000002E-3</v>
      </c>
      <c r="H65" s="25">
        <f>G65*M7</f>
        <v>5.7000000000000002E-3</v>
      </c>
      <c r="I65" s="23">
        <v>46</v>
      </c>
      <c r="J65" s="13">
        <f t="shared" si="16"/>
        <v>0.26219999999999999</v>
      </c>
      <c r="K65" s="18">
        <f t="shared" si="17"/>
        <v>1.14E-2</v>
      </c>
      <c r="L65" s="120">
        <f t="shared" si="18"/>
        <v>0.52439999999999998</v>
      </c>
      <c r="M65" s="121"/>
    </row>
    <row r="66" spans="1:13">
      <c r="A66" s="122" t="s">
        <v>29</v>
      </c>
      <c r="B66" s="123"/>
      <c r="C66" s="34">
        <v>5.0000000000000001E-4</v>
      </c>
      <c r="D66" s="7">
        <f>C66*L7</f>
        <v>5.0000000000000001E-4</v>
      </c>
      <c r="E66" s="8">
        <v>20</v>
      </c>
      <c r="F66" s="8">
        <f t="shared" si="15"/>
        <v>0.01</v>
      </c>
      <c r="G66" s="55">
        <v>5.0000000000000001E-4</v>
      </c>
      <c r="H66" s="25">
        <f>G66*M7</f>
        <v>5.0000000000000001E-4</v>
      </c>
      <c r="I66" s="23">
        <v>20</v>
      </c>
      <c r="J66" s="13">
        <f t="shared" si="16"/>
        <v>0.01</v>
      </c>
      <c r="K66" s="18">
        <f t="shared" si="17"/>
        <v>1E-3</v>
      </c>
      <c r="L66" s="120">
        <f t="shared" si="18"/>
        <v>0.02</v>
      </c>
      <c r="M66" s="121"/>
    </row>
    <row r="67" spans="1:13">
      <c r="A67" s="122"/>
      <c r="B67" s="123"/>
      <c r="C67" s="34"/>
      <c r="D67" s="7"/>
      <c r="E67" s="8"/>
      <c r="F67" s="8">
        <f>SUM(F64:F66)</f>
        <v>45.423200000000001</v>
      </c>
      <c r="G67" s="55"/>
      <c r="H67" s="25"/>
      <c r="I67" s="23"/>
      <c r="J67" s="13">
        <f>SUM(J64:J66)</f>
        <v>45.423200000000001</v>
      </c>
      <c r="K67" s="18"/>
      <c r="L67" s="74"/>
      <c r="M67" s="76"/>
    </row>
    <row r="68" spans="1:13">
      <c r="A68" s="122" t="s">
        <v>21</v>
      </c>
      <c r="B68" s="123"/>
      <c r="C68" s="7">
        <v>0.01</v>
      </c>
      <c r="D68" s="7">
        <f>C68*L7</f>
        <v>0.01</v>
      </c>
      <c r="E68" s="8">
        <v>378</v>
      </c>
      <c r="F68" s="8">
        <f t="shared" si="15"/>
        <v>3.7800000000000002</v>
      </c>
      <c r="G68" s="29">
        <v>0.01</v>
      </c>
      <c r="H68" s="25">
        <f>G68*M7</f>
        <v>0.01</v>
      </c>
      <c r="I68" s="23">
        <v>378</v>
      </c>
      <c r="J68" s="13">
        <f t="shared" si="16"/>
        <v>3.7800000000000002</v>
      </c>
      <c r="K68" s="18">
        <f t="shared" si="17"/>
        <v>0.02</v>
      </c>
      <c r="L68" s="120">
        <f t="shared" si="18"/>
        <v>7.5600000000000005</v>
      </c>
      <c r="M68" s="121"/>
    </row>
    <row r="69" spans="1:13">
      <c r="A69" s="122" t="s">
        <v>22</v>
      </c>
      <c r="B69" s="123"/>
      <c r="C69" s="34">
        <v>5.0000000000000001E-4</v>
      </c>
      <c r="D69" s="7">
        <f>C69*L7</f>
        <v>5.0000000000000001E-4</v>
      </c>
      <c r="E69" s="8">
        <v>35</v>
      </c>
      <c r="F69" s="8">
        <f t="shared" si="15"/>
        <v>1.7500000000000002E-2</v>
      </c>
      <c r="G69" s="55">
        <v>5.0000000000000001E-4</v>
      </c>
      <c r="H69" s="25">
        <f>G69*M7</f>
        <v>5.0000000000000001E-4</v>
      </c>
      <c r="I69" s="23">
        <v>35</v>
      </c>
      <c r="J69" s="13">
        <f t="shared" si="16"/>
        <v>1.7500000000000002E-2</v>
      </c>
      <c r="K69" s="18">
        <f t="shared" si="17"/>
        <v>1E-3</v>
      </c>
      <c r="L69" s="120">
        <f t="shared" si="18"/>
        <v>3.5000000000000003E-2</v>
      </c>
      <c r="M69" s="121"/>
    </row>
    <row r="70" spans="1:13">
      <c r="A70" s="118" t="s">
        <v>19</v>
      </c>
      <c r="B70" s="119"/>
      <c r="C70" s="7">
        <v>2.5000000000000001E-3</v>
      </c>
      <c r="D70" s="7">
        <f>C70*L7</f>
        <v>2.5000000000000001E-3</v>
      </c>
      <c r="E70" s="8">
        <v>916</v>
      </c>
      <c r="F70" s="8">
        <f t="shared" si="15"/>
        <v>2.29</v>
      </c>
      <c r="G70" s="28">
        <v>2.5000000000000001E-3</v>
      </c>
      <c r="H70" s="25">
        <f>G70*M7</f>
        <v>2.5000000000000001E-3</v>
      </c>
      <c r="I70" s="23">
        <v>916</v>
      </c>
      <c r="J70" s="13">
        <f t="shared" si="16"/>
        <v>2.29</v>
      </c>
      <c r="K70" s="18">
        <f t="shared" si="17"/>
        <v>5.0000000000000001E-3</v>
      </c>
      <c r="L70" s="120">
        <f t="shared" si="18"/>
        <v>4.58</v>
      </c>
      <c r="M70" s="121"/>
    </row>
    <row r="71" spans="1:13">
      <c r="A71" s="118" t="s">
        <v>29</v>
      </c>
      <c r="B71" s="119"/>
      <c r="C71" s="34">
        <v>0</v>
      </c>
      <c r="D71" s="7">
        <f>C71*L7</f>
        <v>0</v>
      </c>
      <c r="E71" s="8">
        <v>20</v>
      </c>
      <c r="F71" s="8">
        <f>D71*E71</f>
        <v>0</v>
      </c>
      <c r="G71" s="84">
        <v>0</v>
      </c>
      <c r="H71" s="25">
        <f>G71*M7</f>
        <v>0</v>
      </c>
      <c r="I71" s="23">
        <v>20</v>
      </c>
      <c r="J71" s="13">
        <f>H71*I71</f>
        <v>0</v>
      </c>
      <c r="K71" s="18">
        <f>D71+H71</f>
        <v>0</v>
      </c>
      <c r="L71" s="120">
        <f>F71+J71</f>
        <v>0</v>
      </c>
      <c r="M71" s="126"/>
    </row>
    <row r="72" spans="1:13" ht="14.45" customHeight="1">
      <c r="A72" s="122"/>
      <c r="B72" s="123"/>
      <c r="C72" s="7"/>
      <c r="D72" s="7"/>
      <c r="E72" s="8"/>
      <c r="F72" s="8">
        <f>SUM(F68:F71)</f>
        <v>6.0875000000000004</v>
      </c>
      <c r="G72" s="19"/>
      <c r="H72" s="25"/>
      <c r="I72" s="23"/>
      <c r="J72" s="13">
        <f>SUM(J68:J71)</f>
        <v>6.0875000000000004</v>
      </c>
      <c r="K72" s="18"/>
      <c r="L72" s="74"/>
      <c r="M72" s="76"/>
    </row>
    <row r="73" spans="1:13">
      <c r="A73" s="122" t="s">
        <v>79</v>
      </c>
      <c r="B73" s="123"/>
      <c r="C73" s="7">
        <v>2.6800000000000001E-2</v>
      </c>
      <c r="D73" s="7">
        <f>C73*L7</f>
        <v>2.6800000000000001E-2</v>
      </c>
      <c r="E73" s="8">
        <v>130</v>
      </c>
      <c r="F73" s="8">
        <f t="shared" ref="F73:F74" si="19">D73*E73</f>
        <v>3.484</v>
      </c>
      <c r="G73" s="29">
        <v>2.6800000000000001E-2</v>
      </c>
      <c r="H73" s="25">
        <f>G73*M7</f>
        <v>2.6800000000000001E-2</v>
      </c>
      <c r="I73" s="23">
        <v>130</v>
      </c>
      <c r="J73" s="13">
        <f t="shared" ref="J73:J74" si="20">H73*I73</f>
        <v>3.484</v>
      </c>
      <c r="K73" s="18">
        <f t="shared" ref="K73:K74" si="21">D73+H73</f>
        <v>5.3600000000000002E-2</v>
      </c>
      <c r="L73" s="120">
        <f t="shared" ref="L73" si="22">F73+J73</f>
        <v>6.968</v>
      </c>
      <c r="M73" s="121"/>
    </row>
    <row r="74" spans="1:13">
      <c r="A74" s="122" t="s">
        <v>26</v>
      </c>
      <c r="B74" s="123"/>
      <c r="C74" s="7">
        <v>7.0000000000000001E-3</v>
      </c>
      <c r="D74" s="7">
        <f>C74*L7</f>
        <v>7.0000000000000001E-3</v>
      </c>
      <c r="E74" s="8">
        <v>97</v>
      </c>
      <c r="F74" s="8">
        <f t="shared" si="19"/>
        <v>0.67900000000000005</v>
      </c>
      <c r="G74" s="29">
        <v>7.0000000000000001E-3</v>
      </c>
      <c r="H74" s="25">
        <f>G74*M7</f>
        <v>7.0000000000000001E-3</v>
      </c>
      <c r="I74" s="23">
        <v>97</v>
      </c>
      <c r="J74" s="13">
        <f t="shared" si="20"/>
        <v>0.67900000000000005</v>
      </c>
      <c r="K74" s="18">
        <f t="shared" si="21"/>
        <v>1.4E-2</v>
      </c>
      <c r="L74" s="120">
        <f t="shared" ref="L74" si="23">F74+J74</f>
        <v>1.3580000000000001</v>
      </c>
      <c r="M74" s="121"/>
    </row>
    <row r="75" spans="1:13">
      <c r="A75" s="122"/>
      <c r="B75" s="123"/>
      <c r="C75" s="7"/>
      <c r="D75" s="7"/>
      <c r="E75" s="8"/>
      <c r="F75" s="8">
        <f>SUM(F73:F74)</f>
        <v>4.1630000000000003</v>
      </c>
      <c r="G75" s="29"/>
      <c r="H75" s="25"/>
      <c r="I75" s="23"/>
      <c r="J75" s="13">
        <f>SUM(J73:J74)</f>
        <v>4.1630000000000003</v>
      </c>
      <c r="K75" s="18"/>
      <c r="L75" s="74"/>
      <c r="M75" s="76"/>
    </row>
    <row r="76" spans="1:13">
      <c r="A76" s="118" t="s">
        <v>50</v>
      </c>
      <c r="B76" s="119"/>
      <c r="C76" s="7">
        <v>0.02</v>
      </c>
      <c r="D76" s="7">
        <f>C76*L7</f>
        <v>0.02</v>
      </c>
      <c r="E76" s="8">
        <v>74</v>
      </c>
      <c r="F76" s="8">
        <f>D76*E76</f>
        <v>1.48</v>
      </c>
      <c r="G76" s="19">
        <v>0.03</v>
      </c>
      <c r="H76" s="25">
        <f>G76*M7</f>
        <v>0.03</v>
      </c>
      <c r="I76" s="23">
        <v>74</v>
      </c>
      <c r="J76" s="13">
        <f>H76*I76</f>
        <v>2.2199999999999998</v>
      </c>
      <c r="K76" s="18">
        <f>D76+H76</f>
        <v>0.05</v>
      </c>
      <c r="L76" s="120">
        <f>F76+J76</f>
        <v>3.6999999999999997</v>
      </c>
      <c r="M76" s="126"/>
    </row>
    <row r="77" spans="1:13">
      <c r="A77" s="118"/>
      <c r="B77" s="119"/>
      <c r="C77" s="7"/>
      <c r="D77" s="7"/>
      <c r="E77" s="8"/>
      <c r="F77" s="8"/>
      <c r="G77" s="19"/>
      <c r="H77" s="25"/>
      <c r="I77" s="23"/>
      <c r="J77" s="13"/>
      <c r="K77" s="18"/>
      <c r="L77" s="120"/>
      <c r="M77" s="126"/>
    </row>
    <row r="78" spans="1:13">
      <c r="A78" s="118" t="s">
        <v>38</v>
      </c>
      <c r="B78" s="119"/>
      <c r="C78" s="7">
        <v>0.05</v>
      </c>
      <c r="D78" s="7">
        <f>C78*L7</f>
        <v>0.05</v>
      </c>
      <c r="E78" s="8">
        <v>68</v>
      </c>
      <c r="F78" s="8">
        <f>D78*E78</f>
        <v>3.4000000000000004</v>
      </c>
      <c r="G78" s="19">
        <v>0.06</v>
      </c>
      <c r="H78" s="25">
        <f>G78*M7</f>
        <v>0.06</v>
      </c>
      <c r="I78" s="23">
        <v>68</v>
      </c>
      <c r="J78" s="13">
        <f>H78*I78</f>
        <v>4.08</v>
      </c>
      <c r="K78" s="18">
        <f>D78+H78</f>
        <v>0.11</v>
      </c>
      <c r="L78" s="120">
        <f>F78+J78</f>
        <v>7.48</v>
      </c>
      <c r="M78" s="126"/>
    </row>
    <row r="79" spans="1:13" ht="14.45" customHeight="1">
      <c r="A79" s="118"/>
      <c r="B79" s="119"/>
      <c r="C79" s="7"/>
      <c r="D79" s="7"/>
      <c r="E79" s="8"/>
      <c r="F79" s="8"/>
      <c r="G79" s="12"/>
      <c r="H79" s="12"/>
      <c r="I79" s="23"/>
      <c r="J79" s="13"/>
      <c r="K79" s="18"/>
      <c r="L79" s="74"/>
      <c r="M79" s="75"/>
    </row>
    <row r="80" spans="1:13">
      <c r="A80" s="132" t="s">
        <v>3</v>
      </c>
      <c r="B80" s="133"/>
      <c r="C80" s="9"/>
      <c r="D80" s="10"/>
      <c r="E80" s="10"/>
      <c r="F80" s="10">
        <f>F33+F34+F36+F41+F42+F44+F49+F59+F63+F67+F72+F75+F76+F78</f>
        <v>146.98188000000002</v>
      </c>
      <c r="G80" s="14"/>
      <c r="H80" s="14"/>
      <c r="I80" s="15"/>
      <c r="J80" s="16">
        <f>J33+J34+J36+J41+J42+J44+J49+J59+J63+J67+J72+J75+J76+J78</f>
        <v>166.31720000000004</v>
      </c>
      <c r="K80" s="18">
        <f>D80+H80</f>
        <v>0</v>
      </c>
      <c r="L80" s="134">
        <f>SUM(L28:L79)</f>
        <v>313.29908000000006</v>
      </c>
      <c r="M80" s="135"/>
    </row>
    <row r="81" spans="1:13">
      <c r="A81" s="53"/>
      <c r="B81" s="53"/>
      <c r="C81" s="53"/>
      <c r="D81" s="53"/>
      <c r="E81" s="53"/>
      <c r="F81" s="53"/>
      <c r="G81" s="54"/>
      <c r="H81" s="54"/>
      <c r="I81" s="54"/>
      <c r="J81" s="54"/>
      <c r="K81" s="54"/>
      <c r="L81" s="54"/>
      <c r="M81" s="54"/>
    </row>
    <row r="83" spans="1:13">
      <c r="E83" s="82" t="s">
        <v>67</v>
      </c>
      <c r="F83" s="33">
        <f>F33+F34+F36+F41+F42+F44</f>
        <v>49.048380000000002</v>
      </c>
      <c r="J83" s="33">
        <f>J33+J34+J36+J41+J42+J44</f>
        <v>56.600839999999998</v>
      </c>
      <c r="M83" s="33">
        <f>F80+J80</f>
        <v>313.29908000000006</v>
      </c>
    </row>
    <row r="84" spans="1:13">
      <c r="E84" s="82" t="s">
        <v>68</v>
      </c>
      <c r="F84" s="33">
        <f>F49+F59+F63+F67+F72+F75+F76+F78</f>
        <v>97.933500000000009</v>
      </c>
      <c r="J84" s="33">
        <f>J49+J59+J63+J67+J72+J75+J76+J78</f>
        <v>109.71636000000001</v>
      </c>
    </row>
    <row r="85" spans="1:13">
      <c r="F85" s="33">
        <f>SUM(F83:F84)</f>
        <v>146.98188000000002</v>
      </c>
      <c r="J85" s="33">
        <f>SUM(J83:J84)</f>
        <v>166.31720000000001</v>
      </c>
    </row>
    <row r="87" spans="1:13">
      <c r="F87" s="33"/>
      <c r="J87" s="33"/>
    </row>
  </sheetData>
  <mergeCells count="139">
    <mergeCell ref="E25:H25"/>
    <mergeCell ref="A21:B21"/>
    <mergeCell ref="A22:B22"/>
    <mergeCell ref="A80:B80"/>
    <mergeCell ref="L80:M80"/>
    <mergeCell ref="E23:H23"/>
    <mergeCell ref="E24:H24"/>
    <mergeCell ref="A66:B66"/>
    <mergeCell ref="L66:M66"/>
    <mergeCell ref="A67:B67"/>
    <mergeCell ref="A52:B52"/>
    <mergeCell ref="A53:B53"/>
    <mergeCell ref="L52:M52"/>
    <mergeCell ref="A60:B60"/>
    <mergeCell ref="A61:B61"/>
    <mergeCell ref="L60:M60"/>
    <mergeCell ref="L61:M61"/>
    <mergeCell ref="L46:M46"/>
    <mergeCell ref="A45:B45"/>
    <mergeCell ref="A46:B46"/>
    <mergeCell ref="A43:B43"/>
    <mergeCell ref="A44:B44"/>
    <mergeCell ref="A34:B34"/>
    <mergeCell ref="A42:B42"/>
    <mergeCell ref="L45:M45"/>
    <mergeCell ref="E18:H18"/>
    <mergeCell ref="E19:H19"/>
    <mergeCell ref="B3:H3"/>
    <mergeCell ref="G5:I5"/>
    <mergeCell ref="A8:B9"/>
    <mergeCell ref="E8:G8"/>
    <mergeCell ref="I8:K8"/>
    <mergeCell ref="L8:M8"/>
    <mergeCell ref="E10:H10"/>
    <mergeCell ref="E11:H11"/>
    <mergeCell ref="E13:H13"/>
    <mergeCell ref="A11:B11"/>
    <mergeCell ref="A12:B12"/>
    <mergeCell ref="E12:H12"/>
    <mergeCell ref="L39:M39"/>
    <mergeCell ref="A41:B41"/>
    <mergeCell ref="A38:B38"/>
    <mergeCell ref="A37:B37"/>
    <mergeCell ref="L33:M33"/>
    <mergeCell ref="L42:M42"/>
    <mergeCell ref="L27:M27"/>
    <mergeCell ref="A39:B39"/>
    <mergeCell ref="A33:B33"/>
    <mergeCell ref="L30:M30"/>
    <mergeCell ref="A35:B35"/>
    <mergeCell ref="A36:B36"/>
    <mergeCell ref="L36:M36"/>
    <mergeCell ref="L37:M37"/>
    <mergeCell ref="A40:B40"/>
    <mergeCell ref="L38:M38"/>
    <mergeCell ref="L34:M34"/>
    <mergeCell ref="L40:M40"/>
    <mergeCell ref="L32:M32"/>
    <mergeCell ref="L28:M28"/>
    <mergeCell ref="L29:M29"/>
    <mergeCell ref="L31:M31"/>
    <mergeCell ref="B2:H2"/>
    <mergeCell ref="G4:I4"/>
    <mergeCell ref="A20:B20"/>
    <mergeCell ref="A28:B28"/>
    <mergeCell ref="A32:B32"/>
    <mergeCell ref="A31:B31"/>
    <mergeCell ref="A23:B23"/>
    <mergeCell ref="A16:B16"/>
    <mergeCell ref="A30:B30"/>
    <mergeCell ref="A29:B29"/>
    <mergeCell ref="A13:B13"/>
    <mergeCell ref="A15:B15"/>
    <mergeCell ref="A17:B17"/>
    <mergeCell ref="A19:B19"/>
    <mergeCell ref="A27:B27"/>
    <mergeCell ref="A14:B14"/>
    <mergeCell ref="A10:B10"/>
    <mergeCell ref="E14:H14"/>
    <mergeCell ref="E15:H15"/>
    <mergeCell ref="E16:H16"/>
    <mergeCell ref="E17:H17"/>
    <mergeCell ref="A18:B18"/>
    <mergeCell ref="A24:B24"/>
    <mergeCell ref="A25:B25"/>
    <mergeCell ref="A77:B77"/>
    <mergeCell ref="L77:M77"/>
    <mergeCell ref="A78:B78"/>
    <mergeCell ref="L78:M78"/>
    <mergeCell ref="A79:B79"/>
    <mergeCell ref="L65:M65"/>
    <mergeCell ref="A74:B74"/>
    <mergeCell ref="A63:B63"/>
    <mergeCell ref="L64:M64"/>
    <mergeCell ref="A64:B64"/>
    <mergeCell ref="A65:B65"/>
    <mergeCell ref="L63:M63"/>
    <mergeCell ref="L74:M74"/>
    <mergeCell ref="A71:B71"/>
    <mergeCell ref="L71:M71"/>
    <mergeCell ref="A72:B72"/>
    <mergeCell ref="A73:B73"/>
    <mergeCell ref="L73:M73"/>
    <mergeCell ref="A75:B75"/>
    <mergeCell ref="A76:B76"/>
    <mergeCell ref="L76:M76"/>
    <mergeCell ref="L70:M70"/>
    <mergeCell ref="A47:B47"/>
    <mergeCell ref="A48:B48"/>
    <mergeCell ref="L47:M47"/>
    <mergeCell ref="L48:M48"/>
    <mergeCell ref="L41:M41"/>
    <mergeCell ref="A68:B68"/>
    <mergeCell ref="L68:M68"/>
    <mergeCell ref="A49:B49"/>
    <mergeCell ref="L50:M50"/>
    <mergeCell ref="L51:M51"/>
    <mergeCell ref="A50:B50"/>
    <mergeCell ref="A56:B56"/>
    <mergeCell ref="L54:M54"/>
    <mergeCell ref="L53:M53"/>
    <mergeCell ref="L56:M56"/>
    <mergeCell ref="A58:B58"/>
    <mergeCell ref="L55:M55"/>
    <mergeCell ref="A59:B59"/>
    <mergeCell ref="L44:M44"/>
    <mergeCell ref="L43:M43"/>
    <mergeCell ref="A69:B69"/>
    <mergeCell ref="L69:M69"/>
    <mergeCell ref="A70:B70"/>
    <mergeCell ref="A62:B62"/>
    <mergeCell ref="L62:M62"/>
    <mergeCell ref="A57:B57"/>
    <mergeCell ref="L57:M57"/>
    <mergeCell ref="L58:M58"/>
    <mergeCell ref="L49:M49"/>
    <mergeCell ref="A51:B51"/>
    <mergeCell ref="A55:B55"/>
    <mergeCell ref="A54:B5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7"/>
  <sheetViews>
    <sheetView workbookViewId="0">
      <selection activeCell="J2" sqref="J2:M2"/>
    </sheetView>
  </sheetViews>
  <sheetFormatPr defaultColWidth="8.85546875" defaultRowHeight="15"/>
  <cols>
    <col min="1" max="1" width="4" style="82" customWidth="1"/>
    <col min="2" max="2" width="30.85546875" style="82" customWidth="1"/>
    <col min="3" max="3" width="9.7109375" style="82" customWidth="1"/>
    <col min="4" max="4" width="10.28515625" style="82" customWidth="1"/>
    <col min="5" max="5" width="9.28515625" style="82" customWidth="1"/>
    <col min="6" max="6" width="8.28515625" style="82" customWidth="1"/>
    <col min="7" max="7" width="8" style="82" customWidth="1"/>
    <col min="8" max="8" width="7.28515625" style="82" customWidth="1"/>
    <col min="9" max="9" width="9.5703125" style="82" customWidth="1"/>
    <col min="10" max="10" width="7.7109375" style="82" customWidth="1"/>
    <col min="11" max="11" width="7.28515625" style="82" customWidth="1"/>
    <col min="12" max="12" width="7.7109375" style="82" customWidth="1"/>
    <col min="13" max="13" width="7.85546875" style="82" customWidth="1"/>
    <col min="14" max="16384" width="8.85546875" style="82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46" t="s">
        <v>0</v>
      </c>
      <c r="C2" s="146"/>
      <c r="D2" s="146"/>
      <c r="E2" s="146"/>
      <c r="F2" s="146"/>
      <c r="G2" s="146"/>
      <c r="H2" s="146"/>
      <c r="J2" s="115" t="s">
        <v>132</v>
      </c>
      <c r="K2" s="5"/>
      <c r="L2" s="5"/>
      <c r="M2" s="5"/>
    </row>
    <row r="3" spans="1:13">
      <c r="B3" s="153" t="s">
        <v>15</v>
      </c>
      <c r="C3" s="153"/>
      <c r="D3" s="153"/>
      <c r="E3" s="153"/>
      <c r="F3" s="153"/>
      <c r="G3" s="153"/>
      <c r="H3" s="153"/>
      <c r="J3" s="5"/>
      <c r="K3" s="5"/>
      <c r="L3" s="5"/>
      <c r="M3" s="5"/>
    </row>
    <row r="4" spans="1:13">
      <c r="G4" s="147" t="s">
        <v>1</v>
      </c>
      <c r="H4" s="147"/>
      <c r="I4" s="147"/>
      <c r="J4" s="5"/>
      <c r="K4" s="5"/>
      <c r="L4" s="5"/>
      <c r="M4" s="5"/>
    </row>
    <row r="5" spans="1:13">
      <c r="G5" s="154" t="s">
        <v>61</v>
      </c>
      <c r="H5" s="154"/>
      <c r="I5" s="154"/>
      <c r="L5" s="4"/>
      <c r="M5" s="4"/>
    </row>
    <row r="6" spans="1:13">
      <c r="G6" s="83"/>
      <c r="H6" s="83"/>
      <c r="I6" s="8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42" t="s">
        <v>2</v>
      </c>
      <c r="B8" s="155"/>
      <c r="C8" s="57" t="s">
        <v>13</v>
      </c>
      <c r="D8" s="56" t="s">
        <v>14</v>
      </c>
      <c r="E8" s="158"/>
      <c r="F8" s="158"/>
      <c r="G8" s="158"/>
      <c r="H8" s="77"/>
      <c r="I8" s="127"/>
      <c r="J8" s="127"/>
      <c r="K8" s="127"/>
      <c r="L8" s="127"/>
      <c r="M8" s="127"/>
    </row>
    <row r="9" spans="1:13" ht="15.75" thickBot="1">
      <c r="A9" s="156"/>
      <c r="B9" s="157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49" t="s">
        <v>49</v>
      </c>
      <c r="B10" s="150"/>
      <c r="C10" s="50">
        <v>150</v>
      </c>
      <c r="D10" s="69">
        <v>200</v>
      </c>
      <c r="E10" s="128"/>
      <c r="F10" s="129"/>
      <c r="G10" s="129"/>
      <c r="H10" s="129"/>
      <c r="I10" s="66"/>
      <c r="J10" s="66"/>
      <c r="K10" s="31"/>
      <c r="L10" s="31"/>
      <c r="M10" s="31"/>
    </row>
    <row r="11" spans="1:13">
      <c r="A11" s="116" t="s">
        <v>40</v>
      </c>
      <c r="B11" s="148"/>
      <c r="C11" s="24">
        <v>200</v>
      </c>
      <c r="D11" s="70">
        <v>200</v>
      </c>
      <c r="E11" s="130"/>
      <c r="F11" s="131"/>
      <c r="G11" s="131"/>
      <c r="H11" s="131"/>
      <c r="I11" s="66"/>
      <c r="J11" s="66"/>
      <c r="K11" s="31"/>
      <c r="L11" s="31"/>
      <c r="M11" s="31"/>
    </row>
    <row r="12" spans="1:13" ht="15.75" customHeight="1">
      <c r="A12" s="116" t="s">
        <v>55</v>
      </c>
      <c r="B12" s="117"/>
      <c r="C12" s="24">
        <v>100</v>
      </c>
      <c r="D12" s="71">
        <v>100</v>
      </c>
      <c r="E12" s="130"/>
      <c r="F12" s="131"/>
      <c r="G12" s="131"/>
      <c r="H12" s="131"/>
      <c r="I12" s="66"/>
      <c r="J12" s="66"/>
      <c r="K12" s="31"/>
      <c r="L12" s="31"/>
      <c r="M12" s="31"/>
    </row>
    <row r="13" spans="1:13" ht="15.75" customHeight="1">
      <c r="A13" s="151" t="s">
        <v>50</v>
      </c>
      <c r="B13" s="152"/>
      <c r="C13" s="32">
        <v>20</v>
      </c>
      <c r="D13" s="71">
        <v>30</v>
      </c>
      <c r="E13" s="130"/>
      <c r="F13" s="131"/>
      <c r="G13" s="131"/>
      <c r="H13" s="131"/>
      <c r="I13" s="66"/>
      <c r="J13" s="66"/>
      <c r="K13" s="31"/>
      <c r="L13" s="31"/>
      <c r="M13" s="31"/>
    </row>
    <row r="14" spans="1:13" ht="15.75" customHeight="1">
      <c r="A14" s="116" t="s">
        <v>38</v>
      </c>
      <c r="B14" s="117"/>
      <c r="C14" s="32">
        <v>40</v>
      </c>
      <c r="D14" s="71">
        <v>40</v>
      </c>
      <c r="E14" s="130"/>
      <c r="F14" s="131"/>
      <c r="G14" s="131"/>
      <c r="H14" s="131"/>
      <c r="I14" s="66"/>
      <c r="J14" s="66"/>
      <c r="K14" s="31"/>
      <c r="L14" s="31"/>
      <c r="M14" s="31"/>
    </row>
    <row r="15" spans="1:13" ht="14.45" customHeight="1">
      <c r="A15" s="116"/>
      <c r="B15" s="117"/>
      <c r="C15" s="24"/>
      <c r="D15" s="71"/>
      <c r="E15" s="130"/>
      <c r="F15" s="130"/>
      <c r="G15" s="130"/>
      <c r="H15" s="130"/>
      <c r="I15" s="66"/>
      <c r="J15" s="66"/>
      <c r="K15" s="31"/>
      <c r="L15" s="31"/>
      <c r="M15" s="31"/>
    </row>
    <row r="16" spans="1:13">
      <c r="A16" s="116" t="s">
        <v>71</v>
      </c>
      <c r="B16" s="117"/>
      <c r="C16" s="24">
        <v>60</v>
      </c>
      <c r="D16" s="71">
        <v>100</v>
      </c>
      <c r="E16" s="130"/>
      <c r="F16" s="130"/>
      <c r="G16" s="130"/>
      <c r="H16" s="130"/>
      <c r="I16" s="66"/>
      <c r="J16" s="66"/>
      <c r="K16" s="31"/>
      <c r="L16" s="31"/>
      <c r="M16" s="31"/>
    </row>
    <row r="17" spans="1:13">
      <c r="A17" s="116" t="s">
        <v>72</v>
      </c>
      <c r="B17" s="117"/>
      <c r="C17" s="24">
        <v>200</v>
      </c>
      <c r="D17" s="71">
        <v>250</v>
      </c>
      <c r="E17" s="130"/>
      <c r="F17" s="131"/>
      <c r="G17" s="131"/>
      <c r="H17" s="131"/>
      <c r="I17" s="66"/>
      <c r="J17" s="66"/>
      <c r="K17" s="31"/>
      <c r="L17" s="31"/>
      <c r="M17" s="31"/>
    </row>
    <row r="18" spans="1:13" ht="15" customHeight="1">
      <c r="A18" s="116" t="s">
        <v>128</v>
      </c>
      <c r="B18" s="117"/>
      <c r="C18" s="24">
        <v>200</v>
      </c>
      <c r="D18" s="71">
        <v>200</v>
      </c>
      <c r="E18" s="130"/>
      <c r="F18" s="131"/>
      <c r="G18" s="131"/>
      <c r="H18" s="131"/>
      <c r="I18" s="66"/>
      <c r="J18" s="66"/>
      <c r="K18" s="31"/>
      <c r="L18" s="31"/>
      <c r="M18" s="31"/>
    </row>
    <row r="19" spans="1:13" ht="15" customHeight="1">
      <c r="A19" s="116" t="s">
        <v>121</v>
      </c>
      <c r="B19" s="117"/>
      <c r="C19" s="24">
        <v>200</v>
      </c>
      <c r="D19" s="71">
        <v>200</v>
      </c>
      <c r="E19" s="78"/>
      <c r="F19" s="79"/>
      <c r="G19" s="79"/>
      <c r="H19" s="79"/>
      <c r="I19" s="66"/>
      <c r="J19" s="66"/>
      <c r="K19" s="31"/>
      <c r="L19" s="31"/>
      <c r="M19" s="31"/>
    </row>
    <row r="20" spans="1:13">
      <c r="A20" s="116" t="s">
        <v>38</v>
      </c>
      <c r="B20" s="117"/>
      <c r="C20" s="24">
        <v>50</v>
      </c>
      <c r="D20" s="71">
        <v>60</v>
      </c>
      <c r="E20" s="130"/>
      <c r="F20" s="131"/>
      <c r="G20" s="131"/>
      <c r="H20" s="131"/>
      <c r="I20" s="66"/>
      <c r="J20" s="66"/>
      <c r="K20" s="31"/>
      <c r="L20" s="31"/>
      <c r="M20" s="31"/>
    </row>
    <row r="21" spans="1:13">
      <c r="A21" s="151" t="s">
        <v>50</v>
      </c>
      <c r="B21" s="152"/>
      <c r="C21" s="24">
        <v>20</v>
      </c>
      <c r="D21" s="72">
        <v>30</v>
      </c>
      <c r="E21" s="130"/>
      <c r="F21" s="131"/>
      <c r="G21" s="131"/>
      <c r="H21" s="131"/>
      <c r="I21" s="66"/>
      <c r="J21" s="66"/>
      <c r="K21" s="31"/>
      <c r="L21" s="31"/>
      <c r="M21" s="31"/>
    </row>
    <row r="22" spans="1:13" ht="14.45" customHeight="1" thickBot="1">
      <c r="A22" s="144"/>
      <c r="B22" s="145"/>
      <c r="C22" s="36"/>
      <c r="D22" s="35"/>
      <c r="E22" s="130"/>
      <c r="F22" s="131"/>
      <c r="G22" s="131"/>
      <c r="H22" s="131"/>
      <c r="I22" s="2"/>
      <c r="J22" s="2"/>
      <c r="K22" s="30"/>
      <c r="L22" s="30"/>
      <c r="M22" s="30"/>
    </row>
    <row r="23" spans="1:13" ht="14.4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90">
      <c r="A24" s="142" t="s">
        <v>8</v>
      </c>
      <c r="B24" s="143"/>
      <c r="C24" s="6" t="s">
        <v>20</v>
      </c>
      <c r="D24" s="6" t="s">
        <v>16</v>
      </c>
      <c r="E24" s="6" t="s">
        <v>6</v>
      </c>
      <c r="F24" s="6" t="s">
        <v>4</v>
      </c>
      <c r="G24" s="11" t="s">
        <v>17</v>
      </c>
      <c r="H24" s="11" t="s">
        <v>18</v>
      </c>
      <c r="I24" s="11" t="s">
        <v>6</v>
      </c>
      <c r="J24" s="11" t="s">
        <v>4</v>
      </c>
      <c r="K24" s="17" t="s">
        <v>5</v>
      </c>
      <c r="L24" s="140" t="s">
        <v>7</v>
      </c>
      <c r="M24" s="141"/>
    </row>
    <row r="25" spans="1:13" ht="14.45" customHeight="1">
      <c r="A25" s="122" t="s">
        <v>92</v>
      </c>
      <c r="B25" s="123"/>
      <c r="C25" s="7">
        <v>0.1016</v>
      </c>
      <c r="D25" s="7">
        <f>C25*L7/55*1000</f>
        <v>1.8472727272727272</v>
      </c>
      <c r="E25" s="8">
        <v>10.87</v>
      </c>
      <c r="F25" s="8">
        <f>D25*E25</f>
        <v>20.079854545454545</v>
      </c>
      <c r="G25" s="26">
        <v>0.13450000000000001</v>
      </c>
      <c r="H25" s="25">
        <f>G25*M7/55*1000</f>
        <v>2.4454545454545458</v>
      </c>
      <c r="I25" s="23">
        <v>10.87</v>
      </c>
      <c r="J25" s="13">
        <f>H25*I25</f>
        <v>26.582090909090912</v>
      </c>
      <c r="K25" s="18">
        <f>D25+H25</f>
        <v>4.2927272727272729</v>
      </c>
      <c r="L25" s="120">
        <f>F25+J25</f>
        <v>46.66194545454546</v>
      </c>
      <c r="M25" s="121"/>
    </row>
    <row r="26" spans="1:13" ht="14.45" customHeight="1">
      <c r="A26" s="122" t="s">
        <v>25</v>
      </c>
      <c r="B26" s="123"/>
      <c r="C26" s="7">
        <v>5.7700000000000001E-2</v>
      </c>
      <c r="D26" s="7">
        <f>C26*L7</f>
        <v>5.7700000000000001E-2</v>
      </c>
      <c r="E26" s="8">
        <v>66.98</v>
      </c>
      <c r="F26" s="8">
        <f>D26*E26</f>
        <v>3.8647460000000002</v>
      </c>
      <c r="G26" s="26">
        <v>7.6899999999999996E-2</v>
      </c>
      <c r="H26" s="25">
        <f>G26*M7</f>
        <v>7.6899999999999996E-2</v>
      </c>
      <c r="I26" s="23">
        <v>66.98</v>
      </c>
      <c r="J26" s="13">
        <f>H26*I26</f>
        <v>5.1507620000000003</v>
      </c>
      <c r="K26" s="18">
        <f>D26+H26</f>
        <v>0.1346</v>
      </c>
      <c r="L26" s="120">
        <f>F26+J26</f>
        <v>9.0155080000000005</v>
      </c>
      <c r="M26" s="121"/>
    </row>
    <row r="27" spans="1:13" ht="14.45" customHeight="1">
      <c r="A27" s="118" t="s">
        <v>19</v>
      </c>
      <c r="B27" s="119"/>
      <c r="C27" s="7">
        <v>1.1599999999999999E-2</v>
      </c>
      <c r="D27" s="7">
        <f>C27*L7</f>
        <v>1.1599999999999999E-2</v>
      </c>
      <c r="E27" s="8">
        <v>916</v>
      </c>
      <c r="F27" s="8">
        <f>D27*E27</f>
        <v>10.625599999999999</v>
      </c>
      <c r="G27" s="26">
        <v>1.54E-2</v>
      </c>
      <c r="H27" s="25">
        <f>G27*M7</f>
        <v>1.54E-2</v>
      </c>
      <c r="I27" s="23">
        <v>916</v>
      </c>
      <c r="J27" s="13">
        <f t="shared" ref="J27:J38" si="0">H27*I27</f>
        <v>14.106400000000001</v>
      </c>
      <c r="K27" s="18">
        <f>D27+H27</f>
        <v>2.7E-2</v>
      </c>
      <c r="L27" s="120">
        <f>F27+J27</f>
        <v>24.731999999999999</v>
      </c>
      <c r="M27" s="121"/>
    </row>
    <row r="28" spans="1:13" ht="14.45" customHeight="1">
      <c r="A28" s="122" t="s">
        <v>29</v>
      </c>
      <c r="B28" s="123"/>
      <c r="C28" s="34">
        <v>4.4999999999999999E-4</v>
      </c>
      <c r="D28" s="7">
        <f>C28*L7</f>
        <v>4.4999999999999999E-4</v>
      </c>
      <c r="E28" s="8">
        <v>20</v>
      </c>
      <c r="F28" s="8">
        <f>D28*E28</f>
        <v>8.9999999999999993E-3</v>
      </c>
      <c r="G28" s="41">
        <v>5.9999999999999995E-4</v>
      </c>
      <c r="H28" s="25">
        <f>G28*M7</f>
        <v>5.9999999999999995E-4</v>
      </c>
      <c r="I28" s="23">
        <v>20</v>
      </c>
      <c r="J28" s="13">
        <f t="shared" si="0"/>
        <v>1.1999999999999999E-2</v>
      </c>
      <c r="K28" s="18">
        <f>D28+H28</f>
        <v>1.0499999999999999E-3</v>
      </c>
      <c r="L28" s="120">
        <f>F28+J28</f>
        <v>2.0999999999999998E-2</v>
      </c>
      <c r="M28" s="121"/>
    </row>
    <row r="29" spans="1:13" ht="14.45" customHeight="1">
      <c r="A29" s="122"/>
      <c r="B29" s="123"/>
      <c r="C29" s="7"/>
      <c r="D29" s="7"/>
      <c r="E29" s="8"/>
      <c r="F29" s="8">
        <f>SUM(F25:F28)</f>
        <v>34.57920054545454</v>
      </c>
      <c r="G29" s="26"/>
      <c r="H29" s="25"/>
      <c r="I29" s="23"/>
      <c r="J29" s="13">
        <f>SUM(J25:J28)</f>
        <v>45.851252909090917</v>
      </c>
      <c r="K29" s="18"/>
      <c r="L29" s="74"/>
      <c r="M29" s="75"/>
    </row>
    <row r="30" spans="1:13" ht="14.45" customHeight="1">
      <c r="A30" s="122" t="s">
        <v>62</v>
      </c>
      <c r="B30" s="123"/>
      <c r="C30" s="7">
        <v>0.1</v>
      </c>
      <c r="D30" s="7">
        <f>C30*L7</f>
        <v>0.1</v>
      </c>
      <c r="E30" s="8">
        <v>325</v>
      </c>
      <c r="F30" s="8">
        <f>D30*E30</f>
        <v>32.5</v>
      </c>
      <c r="G30" s="19">
        <v>0.1</v>
      </c>
      <c r="H30" s="25">
        <f>G30*M7</f>
        <v>0.1</v>
      </c>
      <c r="I30" s="23">
        <v>325</v>
      </c>
      <c r="J30" s="13">
        <f t="shared" ref="J30" si="1">H30*I30</f>
        <v>32.5</v>
      </c>
      <c r="K30" s="18">
        <f t="shared" ref="K30" si="2">D30+H30</f>
        <v>0.2</v>
      </c>
      <c r="L30" s="120">
        <f t="shared" ref="L30" si="3">F30+J30</f>
        <v>65</v>
      </c>
      <c r="M30" s="121"/>
    </row>
    <row r="31" spans="1:13" ht="14.45" customHeight="1">
      <c r="A31" s="122"/>
      <c r="B31" s="123"/>
      <c r="C31" s="7"/>
      <c r="D31" s="7"/>
      <c r="E31" s="8"/>
      <c r="F31" s="8"/>
      <c r="G31" s="29"/>
      <c r="H31" s="25"/>
      <c r="I31" s="23"/>
      <c r="J31" s="13"/>
      <c r="K31" s="18"/>
      <c r="L31" s="120"/>
      <c r="M31" s="121"/>
    </row>
    <row r="32" spans="1:13" ht="14.45" customHeight="1">
      <c r="A32" s="138" t="s">
        <v>76</v>
      </c>
      <c r="B32" s="139"/>
      <c r="C32" s="37">
        <v>5.0000000000000001E-3</v>
      </c>
      <c r="D32" s="7">
        <f>C32*L7</f>
        <v>5.0000000000000001E-3</v>
      </c>
      <c r="E32" s="8">
        <v>1112</v>
      </c>
      <c r="F32" s="8">
        <f>D32*E32</f>
        <v>5.5600000000000005</v>
      </c>
      <c r="G32" s="38">
        <v>5.0000000000000001E-3</v>
      </c>
      <c r="H32" s="25">
        <f>G32*M7</f>
        <v>5.0000000000000001E-3</v>
      </c>
      <c r="I32" s="23">
        <v>1112</v>
      </c>
      <c r="J32" s="13">
        <f t="shared" si="0"/>
        <v>5.5600000000000005</v>
      </c>
      <c r="K32" s="18">
        <f>D32+H32</f>
        <v>0.01</v>
      </c>
      <c r="L32" s="120">
        <f>F32+J32</f>
        <v>11.120000000000001</v>
      </c>
      <c r="M32" s="121"/>
    </row>
    <row r="33" spans="1:13" ht="14.45" customHeight="1">
      <c r="A33" s="138" t="s">
        <v>25</v>
      </c>
      <c r="B33" s="139"/>
      <c r="C33" s="37">
        <v>0.13</v>
      </c>
      <c r="D33" s="7">
        <f>C33*L7</f>
        <v>0.13</v>
      </c>
      <c r="E33" s="8">
        <v>66.98</v>
      </c>
      <c r="F33" s="8">
        <f>D33*E33</f>
        <v>8.7074000000000016</v>
      </c>
      <c r="G33" s="38">
        <v>0.13</v>
      </c>
      <c r="H33" s="25">
        <f>G33*M7</f>
        <v>0.13</v>
      </c>
      <c r="I33" s="23">
        <v>66.98</v>
      </c>
      <c r="J33" s="13">
        <f>H33*I33</f>
        <v>8.7074000000000016</v>
      </c>
      <c r="K33" s="18">
        <f>D33+H33</f>
        <v>0.26</v>
      </c>
      <c r="L33" s="120">
        <f>F33+J33</f>
        <v>17.414800000000003</v>
      </c>
      <c r="M33" s="121"/>
    </row>
    <row r="34" spans="1:13" ht="14.45" customHeight="1">
      <c r="A34" s="138" t="s">
        <v>26</v>
      </c>
      <c r="B34" s="139"/>
      <c r="C34" s="37">
        <v>7.0000000000000001E-3</v>
      </c>
      <c r="D34" s="7">
        <f>C34*L7</f>
        <v>7.0000000000000001E-3</v>
      </c>
      <c r="E34" s="8">
        <v>97</v>
      </c>
      <c r="F34" s="8">
        <f t="shared" ref="F34:F40" si="4">D34*E34</f>
        <v>0.67900000000000005</v>
      </c>
      <c r="G34" s="38">
        <v>7.0000000000000001E-3</v>
      </c>
      <c r="H34" s="25">
        <f>G34*M7</f>
        <v>7.0000000000000001E-3</v>
      </c>
      <c r="I34" s="23">
        <v>97</v>
      </c>
      <c r="J34" s="13">
        <f t="shared" si="0"/>
        <v>0.67900000000000005</v>
      </c>
      <c r="K34" s="18">
        <f t="shared" ref="K34:K40" si="5">D34+H34</f>
        <v>1.4E-2</v>
      </c>
      <c r="L34" s="120">
        <f>F34+J34</f>
        <v>1.3580000000000001</v>
      </c>
      <c r="M34" s="121"/>
    </row>
    <row r="35" spans="1:13">
      <c r="A35" s="136"/>
      <c r="B35" s="137"/>
      <c r="C35" s="37"/>
      <c r="D35" s="7"/>
      <c r="E35" s="8"/>
      <c r="F35" s="8">
        <f>SUM(F32:F34)</f>
        <v>14.946400000000002</v>
      </c>
      <c r="G35" s="38"/>
      <c r="H35" s="25"/>
      <c r="I35" s="23"/>
      <c r="J35" s="13">
        <f>SUM(J32:J34)</f>
        <v>14.946400000000002</v>
      </c>
      <c r="K35" s="18"/>
      <c r="L35" s="74"/>
      <c r="M35" s="76"/>
    </row>
    <row r="36" spans="1:13" ht="14.45" customHeight="1">
      <c r="A36" s="122" t="s">
        <v>50</v>
      </c>
      <c r="B36" s="123"/>
      <c r="C36" s="7">
        <v>0.02</v>
      </c>
      <c r="D36" s="7">
        <f>C36*L7</f>
        <v>0.02</v>
      </c>
      <c r="E36" s="8">
        <v>74</v>
      </c>
      <c r="F36" s="8">
        <f t="shared" si="4"/>
        <v>1.48</v>
      </c>
      <c r="G36" s="39">
        <v>0.03</v>
      </c>
      <c r="H36" s="25">
        <f>G36*M7</f>
        <v>0.03</v>
      </c>
      <c r="I36" s="23">
        <v>74</v>
      </c>
      <c r="J36" s="13">
        <f t="shared" si="0"/>
        <v>2.2199999999999998</v>
      </c>
      <c r="K36" s="18">
        <f t="shared" si="5"/>
        <v>0.05</v>
      </c>
      <c r="L36" s="120">
        <f>F36+J36</f>
        <v>3.6999999999999997</v>
      </c>
      <c r="M36" s="121"/>
    </row>
    <row r="37" spans="1:13" ht="14.45" customHeight="1">
      <c r="A37" s="122"/>
      <c r="B37" s="123"/>
      <c r="C37" s="7"/>
      <c r="D37" s="7"/>
      <c r="E37" s="8"/>
      <c r="F37" s="8"/>
      <c r="G37" s="38"/>
      <c r="H37" s="25"/>
      <c r="I37" s="23"/>
      <c r="J37" s="13"/>
      <c r="K37" s="18"/>
      <c r="L37" s="120"/>
      <c r="M37" s="121"/>
    </row>
    <row r="38" spans="1:13" ht="14.45" customHeight="1">
      <c r="A38" s="122" t="s">
        <v>38</v>
      </c>
      <c r="B38" s="123"/>
      <c r="C38" s="7">
        <v>0.04</v>
      </c>
      <c r="D38" s="7">
        <f>C38*L7</f>
        <v>0.04</v>
      </c>
      <c r="E38" s="8">
        <v>68</v>
      </c>
      <c r="F38" s="8">
        <f t="shared" si="4"/>
        <v>2.72</v>
      </c>
      <c r="G38" s="38">
        <v>0.04</v>
      </c>
      <c r="H38" s="25">
        <f>G38*M7</f>
        <v>0.04</v>
      </c>
      <c r="I38" s="23">
        <v>68</v>
      </c>
      <c r="J38" s="13">
        <f t="shared" si="0"/>
        <v>2.72</v>
      </c>
      <c r="K38" s="18">
        <f t="shared" si="5"/>
        <v>0.08</v>
      </c>
      <c r="L38" s="120">
        <f t="shared" ref="L38:L40" si="6">F38+J38</f>
        <v>5.44</v>
      </c>
      <c r="M38" s="121"/>
    </row>
    <row r="39" spans="1:13" ht="14.45" customHeight="1">
      <c r="A39" s="122"/>
      <c r="B39" s="123"/>
      <c r="C39" s="7"/>
      <c r="D39" s="7"/>
      <c r="E39" s="8"/>
      <c r="F39" s="8"/>
      <c r="G39" s="38"/>
      <c r="H39" s="12"/>
      <c r="I39" s="23"/>
      <c r="J39" s="13"/>
      <c r="K39" s="18"/>
      <c r="L39" s="120"/>
      <c r="M39" s="121"/>
    </row>
    <row r="40" spans="1:13" ht="14.45" customHeight="1">
      <c r="A40" s="122" t="s">
        <v>77</v>
      </c>
      <c r="B40" s="123"/>
      <c r="C40" s="34">
        <v>6.7799999999999999E-2</v>
      </c>
      <c r="D40" s="7">
        <f>C40*M7</f>
        <v>6.7799999999999999E-2</v>
      </c>
      <c r="E40" s="8">
        <v>250</v>
      </c>
      <c r="F40" s="8">
        <f t="shared" si="4"/>
        <v>16.95</v>
      </c>
      <c r="G40" s="40">
        <v>0.113</v>
      </c>
      <c r="H40" s="12">
        <f>G40*M7</f>
        <v>0.113</v>
      </c>
      <c r="I40" s="23">
        <v>250</v>
      </c>
      <c r="J40" s="13">
        <f>H40*I40</f>
        <v>28.25</v>
      </c>
      <c r="K40" s="18">
        <f t="shared" si="5"/>
        <v>0.18080000000000002</v>
      </c>
      <c r="L40" s="120">
        <f t="shared" si="6"/>
        <v>45.2</v>
      </c>
      <c r="M40" s="121"/>
    </row>
    <row r="41" spans="1:13" ht="14.45" customHeight="1">
      <c r="A41" s="122"/>
      <c r="B41" s="123"/>
      <c r="C41" s="7"/>
      <c r="D41" s="7"/>
      <c r="E41" s="8"/>
      <c r="F41" s="8"/>
      <c r="G41" s="29"/>
      <c r="H41" s="12"/>
      <c r="I41" s="22"/>
      <c r="J41" s="13"/>
      <c r="K41" s="18"/>
      <c r="L41" s="120"/>
      <c r="M41" s="121"/>
    </row>
    <row r="42" spans="1:13" ht="14.45" customHeight="1">
      <c r="A42" s="122" t="s">
        <v>28</v>
      </c>
      <c r="B42" s="123"/>
      <c r="C42" s="7">
        <v>0.04</v>
      </c>
      <c r="D42" s="20">
        <f>C42*L7</f>
        <v>0.04</v>
      </c>
      <c r="E42" s="21">
        <v>277</v>
      </c>
      <c r="F42" s="21">
        <f t="shared" ref="F42:F52" si="7">D42*E42</f>
        <v>11.08</v>
      </c>
      <c r="G42" s="29">
        <v>4.8000000000000001E-2</v>
      </c>
      <c r="H42" s="12">
        <f>G42*M7</f>
        <v>4.8000000000000001E-2</v>
      </c>
      <c r="I42" s="23">
        <v>277</v>
      </c>
      <c r="J42" s="13">
        <f t="shared" ref="J42:J52" si="8">H42*I42</f>
        <v>13.296000000000001</v>
      </c>
      <c r="K42" s="27">
        <f t="shared" ref="K42:K52" si="9">D42+H42</f>
        <v>8.7999999999999995E-2</v>
      </c>
      <c r="L42" s="124">
        <f t="shared" ref="L42:L47" si="10">F42+J42</f>
        <v>24.376000000000001</v>
      </c>
      <c r="M42" s="125"/>
    </row>
    <row r="43" spans="1:13" ht="14.45" customHeight="1">
      <c r="A43" s="122" t="s">
        <v>24</v>
      </c>
      <c r="B43" s="123"/>
      <c r="C43" s="20">
        <v>2.1329999999999998E-2</v>
      </c>
      <c r="D43" s="7">
        <f>C43*L7</f>
        <v>2.1329999999999998E-2</v>
      </c>
      <c r="E43" s="8">
        <v>55</v>
      </c>
      <c r="F43" s="8">
        <f t="shared" si="7"/>
        <v>1.1731499999999999</v>
      </c>
      <c r="G43" s="29">
        <v>2.666E-2</v>
      </c>
      <c r="H43" s="12">
        <f>G43*M7</f>
        <v>2.666E-2</v>
      </c>
      <c r="I43" s="23">
        <v>55</v>
      </c>
      <c r="J43" s="13">
        <f t="shared" si="8"/>
        <v>1.4662999999999999</v>
      </c>
      <c r="K43" s="18">
        <f t="shared" si="9"/>
        <v>4.7989999999999998E-2</v>
      </c>
      <c r="L43" s="120">
        <f t="shared" si="10"/>
        <v>2.6394500000000001</v>
      </c>
      <c r="M43" s="121"/>
    </row>
    <row r="44" spans="1:13">
      <c r="A44" s="122" t="s">
        <v>64</v>
      </c>
      <c r="B44" s="123"/>
      <c r="C44" s="7">
        <v>0.01</v>
      </c>
      <c r="D44" s="20">
        <f>C44*L7</f>
        <v>0.01</v>
      </c>
      <c r="E44" s="21">
        <v>46</v>
      </c>
      <c r="F44" s="21">
        <f t="shared" si="7"/>
        <v>0.46</v>
      </c>
      <c r="G44" s="29">
        <v>1.2500000000000001E-2</v>
      </c>
      <c r="H44" s="12">
        <f>G44*M7</f>
        <v>1.2500000000000001E-2</v>
      </c>
      <c r="I44" s="23">
        <v>46</v>
      </c>
      <c r="J44" s="13">
        <f t="shared" si="8"/>
        <v>0.57500000000000007</v>
      </c>
      <c r="K44" s="27">
        <f t="shared" si="9"/>
        <v>2.2499999999999999E-2</v>
      </c>
      <c r="L44" s="124">
        <f t="shared" si="10"/>
        <v>1.0350000000000001</v>
      </c>
      <c r="M44" s="125"/>
    </row>
    <row r="45" spans="1:13" ht="14.45" customHeight="1">
      <c r="A45" s="122" t="s">
        <v>27</v>
      </c>
      <c r="B45" s="123"/>
      <c r="C45" s="58">
        <v>1.2500000000000001E-2</v>
      </c>
      <c r="D45" s="7">
        <f>C45*L7</f>
        <v>1.2500000000000001E-2</v>
      </c>
      <c r="E45" s="8">
        <v>60</v>
      </c>
      <c r="F45" s="8">
        <f t="shared" si="7"/>
        <v>0.75</v>
      </c>
      <c r="G45" s="55">
        <v>1.562E-2</v>
      </c>
      <c r="H45" s="12">
        <f>G45*M7</f>
        <v>1.562E-2</v>
      </c>
      <c r="I45" s="23">
        <v>60</v>
      </c>
      <c r="J45" s="13">
        <f t="shared" si="8"/>
        <v>0.93720000000000003</v>
      </c>
      <c r="K45" s="18">
        <f t="shared" si="9"/>
        <v>2.8119999999999999E-2</v>
      </c>
      <c r="L45" s="120">
        <f t="shared" si="10"/>
        <v>1.6872</v>
      </c>
      <c r="M45" s="121"/>
    </row>
    <row r="46" spans="1:13">
      <c r="A46" s="122" t="s">
        <v>36</v>
      </c>
      <c r="B46" s="123"/>
      <c r="C46" s="34">
        <v>0.04</v>
      </c>
      <c r="D46" s="20">
        <f>C46*L7</f>
        <v>0.04</v>
      </c>
      <c r="E46" s="21">
        <v>45</v>
      </c>
      <c r="F46" s="21">
        <f t="shared" si="7"/>
        <v>1.8</v>
      </c>
      <c r="G46" s="55">
        <v>0.05</v>
      </c>
      <c r="H46" s="12">
        <f>G46*M7</f>
        <v>0.05</v>
      </c>
      <c r="I46" s="23">
        <v>45</v>
      </c>
      <c r="J46" s="13">
        <f t="shared" si="8"/>
        <v>2.25</v>
      </c>
      <c r="K46" s="27">
        <f t="shared" si="9"/>
        <v>0.09</v>
      </c>
      <c r="L46" s="124">
        <f t="shared" si="10"/>
        <v>4.05</v>
      </c>
      <c r="M46" s="125"/>
    </row>
    <row r="47" spans="1:13" ht="14.45" customHeight="1">
      <c r="A47" s="122" t="s">
        <v>78</v>
      </c>
      <c r="B47" s="123"/>
      <c r="C47" s="20">
        <v>1.5E-3</v>
      </c>
      <c r="D47" s="7">
        <f>C47*L7</f>
        <v>1.5E-3</v>
      </c>
      <c r="E47" s="8">
        <v>356</v>
      </c>
      <c r="F47" s="8">
        <f t="shared" si="7"/>
        <v>0.53400000000000003</v>
      </c>
      <c r="G47" s="29">
        <v>1.8699999999999999E-3</v>
      </c>
      <c r="H47" s="12">
        <f>G47*M7</f>
        <v>1.8699999999999999E-3</v>
      </c>
      <c r="I47" s="23">
        <v>356</v>
      </c>
      <c r="J47" s="13">
        <f t="shared" si="8"/>
        <v>0.66571999999999998</v>
      </c>
      <c r="K47" s="18">
        <f t="shared" si="9"/>
        <v>3.3699999999999997E-3</v>
      </c>
      <c r="L47" s="120">
        <f t="shared" si="10"/>
        <v>1.1997200000000001</v>
      </c>
      <c r="M47" s="121"/>
    </row>
    <row r="48" spans="1:13">
      <c r="A48" s="122" t="s">
        <v>31</v>
      </c>
      <c r="B48" s="123"/>
      <c r="C48" s="20">
        <v>0.02</v>
      </c>
      <c r="D48" s="7">
        <f>C48*L7</f>
        <v>0.02</v>
      </c>
      <c r="E48" s="8">
        <v>40</v>
      </c>
      <c r="F48" s="8">
        <f t="shared" si="7"/>
        <v>0.8</v>
      </c>
      <c r="G48" s="29">
        <v>2.5000000000000001E-2</v>
      </c>
      <c r="H48" s="12">
        <f>G48*M7</f>
        <v>2.5000000000000001E-2</v>
      </c>
      <c r="I48" s="23">
        <v>40</v>
      </c>
      <c r="J48" s="13">
        <f t="shared" si="8"/>
        <v>1</v>
      </c>
      <c r="K48" s="18">
        <f t="shared" si="9"/>
        <v>4.4999999999999998E-2</v>
      </c>
      <c r="L48" s="120">
        <f>F48+J48</f>
        <v>1.8</v>
      </c>
      <c r="M48" s="121"/>
    </row>
    <row r="49" spans="1:13">
      <c r="A49" s="122" t="s">
        <v>65</v>
      </c>
      <c r="B49" s="123"/>
      <c r="C49" s="7">
        <v>3.0000000000000001E-3</v>
      </c>
      <c r="D49" s="7">
        <f>C49*L7</f>
        <v>3.0000000000000001E-3</v>
      </c>
      <c r="E49" s="8">
        <v>135</v>
      </c>
      <c r="F49" s="8">
        <f t="shared" si="7"/>
        <v>0.40500000000000003</v>
      </c>
      <c r="G49" s="26">
        <v>3.7499999999999999E-3</v>
      </c>
      <c r="H49" s="25">
        <f>G49*M7</f>
        <v>3.7499999999999999E-3</v>
      </c>
      <c r="I49" s="23">
        <v>135</v>
      </c>
      <c r="J49" s="13">
        <f t="shared" si="8"/>
        <v>0.50624999999999998</v>
      </c>
      <c r="K49" s="18">
        <f t="shared" si="9"/>
        <v>6.7499999999999999E-3</v>
      </c>
      <c r="L49" s="120">
        <f t="shared" ref="L49:L52" si="11">F49+J49</f>
        <v>0.91125</v>
      </c>
      <c r="M49" s="121"/>
    </row>
    <row r="50" spans="1:13" s="114" customFormat="1">
      <c r="A50" s="122" t="s">
        <v>21</v>
      </c>
      <c r="B50" s="123"/>
      <c r="C50" s="7">
        <v>0.01</v>
      </c>
      <c r="D50" s="7">
        <f>C50*L7</f>
        <v>0.01</v>
      </c>
      <c r="E50" s="8">
        <v>378</v>
      </c>
      <c r="F50" s="8">
        <f t="shared" si="7"/>
        <v>3.7800000000000002</v>
      </c>
      <c r="G50" s="26">
        <v>0.01</v>
      </c>
      <c r="H50" s="25">
        <f>G50*M7</f>
        <v>0.01</v>
      </c>
      <c r="I50" s="23">
        <v>378</v>
      </c>
      <c r="J50" s="13">
        <f t="shared" si="8"/>
        <v>3.7800000000000002</v>
      </c>
      <c r="K50" s="18">
        <f t="shared" si="9"/>
        <v>0.02</v>
      </c>
      <c r="L50" s="120">
        <f t="shared" ref="L50" si="12">F50+J50</f>
        <v>7.5600000000000005</v>
      </c>
      <c r="M50" s="121"/>
    </row>
    <row r="51" spans="1:13" ht="14.45" customHeight="1">
      <c r="A51" s="122" t="s">
        <v>66</v>
      </c>
      <c r="B51" s="123"/>
      <c r="C51" s="85">
        <v>4.0000000000000003E-5</v>
      </c>
      <c r="D51" s="7">
        <f>C51*L7</f>
        <v>4.0000000000000003E-5</v>
      </c>
      <c r="E51" s="8">
        <v>588</v>
      </c>
      <c r="F51" s="8">
        <f t="shared" si="7"/>
        <v>2.3520000000000003E-2</v>
      </c>
      <c r="G51" s="86">
        <v>5.0000000000000002E-5</v>
      </c>
      <c r="H51" s="25">
        <f>G51*M7</f>
        <v>5.0000000000000002E-5</v>
      </c>
      <c r="I51" s="23">
        <v>588</v>
      </c>
      <c r="J51" s="13">
        <f t="shared" si="8"/>
        <v>2.9400000000000003E-2</v>
      </c>
      <c r="K51" s="18">
        <f t="shared" si="9"/>
        <v>9.0000000000000006E-5</v>
      </c>
      <c r="L51" s="120">
        <f t="shared" si="11"/>
        <v>5.2920000000000009E-2</v>
      </c>
      <c r="M51" s="121"/>
    </row>
    <row r="52" spans="1:13" ht="14.45" customHeight="1">
      <c r="A52" s="122" t="s">
        <v>29</v>
      </c>
      <c r="B52" s="123"/>
      <c r="C52" s="34">
        <v>2.9999999999999997E-4</v>
      </c>
      <c r="D52" s="7">
        <f>C52*L7</f>
        <v>2.9999999999999997E-4</v>
      </c>
      <c r="E52" s="8">
        <v>20</v>
      </c>
      <c r="F52" s="8">
        <f t="shared" si="7"/>
        <v>5.9999999999999993E-3</v>
      </c>
      <c r="G52" s="41">
        <v>3.6999999999999999E-4</v>
      </c>
      <c r="H52" s="25">
        <f>G52*M7</f>
        <v>3.6999999999999999E-4</v>
      </c>
      <c r="I52" s="23">
        <v>20</v>
      </c>
      <c r="J52" s="13">
        <f t="shared" si="8"/>
        <v>7.4000000000000003E-3</v>
      </c>
      <c r="K52" s="18">
        <f t="shared" si="9"/>
        <v>6.7000000000000002E-4</v>
      </c>
      <c r="L52" s="120">
        <f t="shared" si="11"/>
        <v>1.3399999999999999E-2</v>
      </c>
      <c r="M52" s="121"/>
    </row>
    <row r="53" spans="1:13">
      <c r="A53" s="118"/>
      <c r="B53" s="119"/>
      <c r="C53" s="7"/>
      <c r="D53" s="7"/>
      <c r="E53" s="8"/>
      <c r="F53" s="8">
        <f>SUM(F42:F52)</f>
        <v>20.811670000000007</v>
      </c>
      <c r="G53" s="26"/>
      <c r="H53" s="25"/>
      <c r="I53" s="23"/>
      <c r="J53" s="13">
        <f>SUM(J42:J52)</f>
        <v>24.513270000000002</v>
      </c>
      <c r="K53" s="18"/>
      <c r="L53" s="74"/>
      <c r="M53" s="76"/>
    </row>
    <row r="54" spans="1:13">
      <c r="A54" s="118" t="s">
        <v>32</v>
      </c>
      <c r="B54" s="119"/>
      <c r="C54" s="7">
        <v>5.8000000000000003E-2</v>
      </c>
      <c r="D54" s="7">
        <f>C54*L7</f>
        <v>5.8000000000000003E-2</v>
      </c>
      <c r="E54" s="8">
        <v>117</v>
      </c>
      <c r="F54" s="8">
        <f t="shared" ref="F54:F64" si="13">D54*E54</f>
        <v>6.7860000000000005</v>
      </c>
      <c r="G54" s="28">
        <v>5.8000000000000003E-2</v>
      </c>
      <c r="H54" s="25">
        <f>G54*M7</f>
        <v>5.8000000000000003E-2</v>
      </c>
      <c r="I54" s="23">
        <v>117</v>
      </c>
      <c r="J54" s="13">
        <f t="shared" ref="J54:J64" si="14">H54*I54</f>
        <v>6.7860000000000005</v>
      </c>
      <c r="K54" s="18">
        <f t="shared" ref="K54:K64" si="15">D54+H54</f>
        <v>0.11600000000000001</v>
      </c>
      <c r="L54" s="120">
        <f t="shared" ref="L54:L64" si="16">F54+J54</f>
        <v>13.572000000000001</v>
      </c>
      <c r="M54" s="121"/>
    </row>
    <row r="55" spans="1:13">
      <c r="A55" s="118" t="s">
        <v>28</v>
      </c>
      <c r="B55" s="119"/>
      <c r="C55" s="7">
        <v>0.1</v>
      </c>
      <c r="D55" s="7">
        <f>C55*L7</f>
        <v>0.1</v>
      </c>
      <c r="E55" s="8">
        <v>277</v>
      </c>
      <c r="F55" s="8">
        <f t="shared" si="13"/>
        <v>27.700000000000003</v>
      </c>
      <c r="G55" s="28">
        <v>0.1</v>
      </c>
      <c r="H55" s="25">
        <f>G55*M7</f>
        <v>0.1</v>
      </c>
      <c r="I55" s="23">
        <v>277</v>
      </c>
      <c r="J55" s="13">
        <f t="shared" si="14"/>
        <v>27.700000000000003</v>
      </c>
      <c r="K55" s="18">
        <f t="shared" si="15"/>
        <v>0.2</v>
      </c>
      <c r="L55" s="120">
        <f t="shared" si="16"/>
        <v>55.400000000000006</v>
      </c>
      <c r="M55" s="121"/>
    </row>
    <row r="56" spans="1:13">
      <c r="A56" s="122" t="s">
        <v>27</v>
      </c>
      <c r="B56" s="123"/>
      <c r="C56" s="7">
        <v>1.6E-2</v>
      </c>
      <c r="D56" s="7">
        <f>C56*L7</f>
        <v>1.6E-2</v>
      </c>
      <c r="E56" s="8">
        <v>60</v>
      </c>
      <c r="F56" s="8">
        <f t="shared" si="13"/>
        <v>0.96</v>
      </c>
      <c r="G56" s="29">
        <v>1.6E-2</v>
      </c>
      <c r="H56" s="25">
        <f>G56*M7</f>
        <v>1.6E-2</v>
      </c>
      <c r="I56" s="23">
        <v>60</v>
      </c>
      <c r="J56" s="13">
        <f t="shared" si="14"/>
        <v>0.96</v>
      </c>
      <c r="K56" s="18">
        <f t="shared" si="15"/>
        <v>3.2000000000000001E-2</v>
      </c>
      <c r="L56" s="120">
        <f t="shared" si="16"/>
        <v>1.92</v>
      </c>
      <c r="M56" s="121"/>
    </row>
    <row r="57" spans="1:13">
      <c r="A57" s="122" t="s">
        <v>64</v>
      </c>
      <c r="B57" s="123"/>
      <c r="C57" s="7">
        <v>1.6E-2</v>
      </c>
      <c r="D57" s="7">
        <f>C57*L7</f>
        <v>1.6E-2</v>
      </c>
      <c r="E57" s="8">
        <v>46</v>
      </c>
      <c r="F57" s="8">
        <f t="shared" si="13"/>
        <v>0.73599999999999999</v>
      </c>
      <c r="G57" s="29">
        <v>1.6E-2</v>
      </c>
      <c r="H57" s="25">
        <f>G57*M7</f>
        <v>1.6E-2</v>
      </c>
      <c r="I57" s="23">
        <v>46</v>
      </c>
      <c r="J57" s="13">
        <f t="shared" si="14"/>
        <v>0.73599999999999999</v>
      </c>
      <c r="K57" s="18">
        <f t="shared" si="15"/>
        <v>3.2000000000000001E-2</v>
      </c>
      <c r="L57" s="120">
        <f t="shared" si="16"/>
        <v>1.472</v>
      </c>
      <c r="M57" s="121"/>
    </row>
    <row r="58" spans="1:13" s="110" customFormat="1">
      <c r="A58" s="122" t="s">
        <v>78</v>
      </c>
      <c r="B58" s="123"/>
      <c r="C58" s="7">
        <v>3.0000000000000001E-3</v>
      </c>
      <c r="D58" s="7">
        <f>C58*L7</f>
        <v>3.0000000000000001E-3</v>
      </c>
      <c r="E58" s="8">
        <v>356</v>
      </c>
      <c r="F58" s="8">
        <f t="shared" si="13"/>
        <v>1.0680000000000001</v>
      </c>
      <c r="G58" s="29">
        <v>3.0000000000000001E-3</v>
      </c>
      <c r="H58" s="25">
        <f>G58*M7</f>
        <v>3.0000000000000001E-3</v>
      </c>
      <c r="I58" s="23">
        <v>356</v>
      </c>
      <c r="J58" s="13">
        <f t="shared" si="14"/>
        <v>1.0680000000000001</v>
      </c>
      <c r="K58" s="18">
        <f t="shared" si="15"/>
        <v>6.0000000000000001E-3</v>
      </c>
      <c r="L58" s="120">
        <f t="shared" ref="L58" si="17">F58+J58</f>
        <v>2.1360000000000001</v>
      </c>
      <c r="M58" s="121"/>
    </row>
    <row r="59" spans="1:13">
      <c r="A59" s="122" t="s">
        <v>129</v>
      </c>
      <c r="B59" s="123"/>
      <c r="C59" s="7">
        <v>1.0999999999999999E-2</v>
      </c>
      <c r="D59" s="7">
        <f>C59*L7</f>
        <v>1.0999999999999999E-2</v>
      </c>
      <c r="E59" s="8">
        <v>135</v>
      </c>
      <c r="F59" s="8">
        <f t="shared" si="13"/>
        <v>1.4849999999999999</v>
      </c>
      <c r="G59" s="29">
        <v>1.0999999999999999E-2</v>
      </c>
      <c r="H59" s="25">
        <f>G59*M7</f>
        <v>1.0999999999999999E-2</v>
      </c>
      <c r="I59" s="23">
        <v>135</v>
      </c>
      <c r="J59" s="13">
        <f t="shared" si="14"/>
        <v>1.4849999999999999</v>
      </c>
      <c r="K59" s="18">
        <f t="shared" si="15"/>
        <v>2.1999999999999999E-2</v>
      </c>
      <c r="L59" s="120">
        <f t="shared" si="16"/>
        <v>2.9699999999999998</v>
      </c>
      <c r="M59" s="121"/>
    </row>
    <row r="60" spans="1:13">
      <c r="A60" s="122" t="s">
        <v>29</v>
      </c>
      <c r="B60" s="123"/>
      <c r="C60" s="7">
        <v>1E-3</v>
      </c>
      <c r="D60" s="7">
        <f>C60*L7</f>
        <v>1E-3</v>
      </c>
      <c r="E60" s="8">
        <v>20</v>
      </c>
      <c r="F60" s="8">
        <f t="shared" si="13"/>
        <v>0.02</v>
      </c>
      <c r="G60" s="29">
        <v>1E-3</v>
      </c>
      <c r="H60" s="25">
        <f>G60*M7</f>
        <v>1E-3</v>
      </c>
      <c r="I60" s="23">
        <v>20</v>
      </c>
      <c r="J60" s="13">
        <f t="shared" si="14"/>
        <v>0.02</v>
      </c>
      <c r="K60" s="18">
        <f t="shared" si="15"/>
        <v>2E-3</v>
      </c>
      <c r="L60" s="120">
        <f t="shared" si="16"/>
        <v>0.04</v>
      </c>
      <c r="M60" s="121"/>
    </row>
    <row r="61" spans="1:13">
      <c r="A61" s="122"/>
      <c r="B61" s="123"/>
      <c r="C61" s="34"/>
      <c r="D61" s="7"/>
      <c r="E61" s="8"/>
      <c r="F61" s="8">
        <f>SUM(F54:F60)</f>
        <v>38.755000000000003</v>
      </c>
      <c r="G61" s="55"/>
      <c r="H61" s="25"/>
      <c r="I61" s="23"/>
      <c r="J61" s="13">
        <f>SUM(J54:J60)</f>
        <v>38.755000000000003</v>
      </c>
      <c r="K61" s="18"/>
      <c r="L61" s="74"/>
      <c r="M61" s="76"/>
    </row>
    <row r="62" spans="1:13" ht="14.45" customHeight="1">
      <c r="A62" s="122" t="s">
        <v>42</v>
      </c>
      <c r="B62" s="123"/>
      <c r="C62" s="7">
        <v>1E-3</v>
      </c>
      <c r="D62" s="7">
        <f>C62*L7</f>
        <v>1E-3</v>
      </c>
      <c r="E62" s="8">
        <v>475</v>
      </c>
      <c r="F62" s="8">
        <f t="shared" si="13"/>
        <v>0.47500000000000003</v>
      </c>
      <c r="G62" s="29">
        <v>1E-3</v>
      </c>
      <c r="H62" s="25">
        <f>G62*M7</f>
        <v>1E-3</v>
      </c>
      <c r="I62" s="23">
        <v>475</v>
      </c>
      <c r="J62" s="13">
        <f t="shared" si="14"/>
        <v>0.47500000000000003</v>
      </c>
      <c r="K62" s="18">
        <f t="shared" si="15"/>
        <v>2E-3</v>
      </c>
      <c r="L62" s="120">
        <f t="shared" si="16"/>
        <v>0.95000000000000007</v>
      </c>
      <c r="M62" s="121"/>
    </row>
    <row r="63" spans="1:13" s="110" customFormat="1" ht="14.45" customHeight="1">
      <c r="A63" s="122" t="s">
        <v>26</v>
      </c>
      <c r="B63" s="123"/>
      <c r="C63" s="7">
        <v>7.0000000000000001E-3</v>
      </c>
      <c r="D63" s="7">
        <f>C63*L7</f>
        <v>7.0000000000000001E-3</v>
      </c>
      <c r="E63" s="8">
        <v>97</v>
      </c>
      <c r="F63" s="8">
        <f t="shared" si="13"/>
        <v>0.67900000000000005</v>
      </c>
      <c r="G63" s="29">
        <v>7.0000000000000001E-3</v>
      </c>
      <c r="H63" s="25">
        <f>G63*M7</f>
        <v>7.0000000000000001E-3</v>
      </c>
      <c r="I63" s="23">
        <v>97</v>
      </c>
      <c r="J63" s="13">
        <f t="shared" si="14"/>
        <v>0.67900000000000005</v>
      </c>
      <c r="K63" s="18">
        <f t="shared" si="15"/>
        <v>1.4E-2</v>
      </c>
      <c r="L63" s="120">
        <f t="shared" ref="L63" si="18">F63+J63</f>
        <v>1.3580000000000001</v>
      </c>
      <c r="M63" s="121"/>
    </row>
    <row r="64" spans="1:13" ht="14.45" customHeight="1">
      <c r="A64" s="122" t="s">
        <v>122</v>
      </c>
      <c r="B64" s="123"/>
      <c r="C64" s="34">
        <v>7.4999999999999997E-3</v>
      </c>
      <c r="D64" s="7">
        <f>C64*L7</f>
        <v>7.4999999999999997E-3</v>
      </c>
      <c r="E64" s="8">
        <v>260</v>
      </c>
      <c r="F64" s="8">
        <f t="shared" si="13"/>
        <v>1.95</v>
      </c>
      <c r="G64" s="55">
        <v>7.4999999999999997E-3</v>
      </c>
      <c r="H64" s="25">
        <f>G64*M7</f>
        <v>7.4999999999999997E-3</v>
      </c>
      <c r="I64" s="23">
        <v>260</v>
      </c>
      <c r="J64" s="13">
        <f t="shared" si="14"/>
        <v>1.95</v>
      </c>
      <c r="K64" s="18">
        <f t="shared" si="15"/>
        <v>1.4999999999999999E-2</v>
      </c>
      <c r="L64" s="120">
        <f t="shared" si="16"/>
        <v>3.9</v>
      </c>
      <c r="M64" s="121"/>
    </row>
    <row r="65" spans="1:13" ht="14.45" customHeight="1">
      <c r="A65" s="122"/>
      <c r="B65" s="123"/>
      <c r="C65" s="7"/>
      <c r="D65" s="7"/>
      <c r="E65" s="8"/>
      <c r="F65" s="8">
        <f>SUM(F62:F64)</f>
        <v>3.1040000000000001</v>
      </c>
      <c r="G65" s="19"/>
      <c r="H65" s="25"/>
      <c r="I65" s="23"/>
      <c r="J65" s="13">
        <f>SUM(J62:J64)</f>
        <v>3.1040000000000001</v>
      </c>
      <c r="K65" s="18"/>
      <c r="L65" s="74"/>
      <c r="M65" s="76"/>
    </row>
    <row r="66" spans="1:13">
      <c r="A66" s="118" t="s">
        <v>50</v>
      </c>
      <c r="B66" s="119"/>
      <c r="C66" s="7">
        <v>0.02</v>
      </c>
      <c r="D66" s="7">
        <f>C66*L7</f>
        <v>0.02</v>
      </c>
      <c r="E66" s="8">
        <v>74</v>
      </c>
      <c r="F66" s="8">
        <f>D66*E66</f>
        <v>1.48</v>
      </c>
      <c r="G66" s="19">
        <v>0.03</v>
      </c>
      <c r="H66" s="25">
        <f>G66*M7</f>
        <v>0.03</v>
      </c>
      <c r="I66" s="23">
        <v>74</v>
      </c>
      <c r="J66" s="13">
        <f>H66*I66</f>
        <v>2.2199999999999998</v>
      </c>
      <c r="K66" s="18">
        <f>D66+H66</f>
        <v>0.05</v>
      </c>
      <c r="L66" s="120">
        <f>F66+J66</f>
        <v>3.6999999999999997</v>
      </c>
      <c r="M66" s="126"/>
    </row>
    <row r="67" spans="1:13">
      <c r="A67" s="118"/>
      <c r="B67" s="119"/>
      <c r="C67" s="7"/>
      <c r="D67" s="7"/>
      <c r="E67" s="8"/>
      <c r="F67" s="8"/>
      <c r="G67" s="19"/>
      <c r="H67" s="25"/>
      <c r="I67" s="23"/>
      <c r="J67" s="13"/>
      <c r="K67" s="18"/>
      <c r="L67" s="120"/>
      <c r="M67" s="126"/>
    </row>
    <row r="68" spans="1:13">
      <c r="A68" s="118" t="s">
        <v>38</v>
      </c>
      <c r="B68" s="119"/>
      <c r="C68" s="7">
        <v>0.05</v>
      </c>
      <c r="D68" s="7">
        <f>C68*L7</f>
        <v>0.05</v>
      </c>
      <c r="E68" s="8">
        <v>68</v>
      </c>
      <c r="F68" s="8">
        <f>D68*E68</f>
        <v>3.4000000000000004</v>
      </c>
      <c r="G68" s="19">
        <v>0.06</v>
      </c>
      <c r="H68" s="25">
        <f>G68*M7</f>
        <v>0.06</v>
      </c>
      <c r="I68" s="23">
        <v>68</v>
      </c>
      <c r="J68" s="13">
        <f>H68*I68</f>
        <v>4.08</v>
      </c>
      <c r="K68" s="18">
        <f>D68+H68</f>
        <v>0.11</v>
      </c>
      <c r="L68" s="120">
        <f>F68+J68</f>
        <v>7.48</v>
      </c>
      <c r="M68" s="126"/>
    </row>
    <row r="69" spans="1:13" ht="14.45" customHeight="1">
      <c r="A69" s="118"/>
      <c r="B69" s="119"/>
      <c r="C69" s="7"/>
      <c r="D69" s="7"/>
      <c r="E69" s="8"/>
      <c r="F69" s="8"/>
      <c r="G69" s="12"/>
      <c r="H69" s="12"/>
      <c r="I69" s="23"/>
      <c r="J69" s="13"/>
      <c r="K69" s="18"/>
      <c r="L69" s="74"/>
      <c r="M69" s="75"/>
    </row>
    <row r="70" spans="1:13">
      <c r="A70" s="132" t="s">
        <v>3</v>
      </c>
      <c r="B70" s="133"/>
      <c r="C70" s="9"/>
      <c r="D70" s="10"/>
      <c r="E70" s="10"/>
      <c r="F70" s="10">
        <f>F29+F30+F35+F36+F38+F40+F53+F61+F65+F66+F68</f>
        <v>170.72627054545455</v>
      </c>
      <c r="G70" s="14"/>
      <c r="H70" s="14"/>
      <c r="I70" s="15"/>
      <c r="J70" s="16">
        <f>J29+J30+J35+J36+J38+J40+J53+J61+J65+J66+J68</f>
        <v>199.15992290909094</v>
      </c>
      <c r="K70" s="18">
        <f>D70+H70</f>
        <v>0</v>
      </c>
      <c r="L70" s="134">
        <f>SUM(L25:L69)</f>
        <v>369.88619345454549</v>
      </c>
      <c r="M70" s="135"/>
    </row>
    <row r="71" spans="1:13">
      <c r="A71" s="53"/>
      <c r="B71" s="53"/>
      <c r="C71" s="53"/>
      <c r="D71" s="53"/>
      <c r="E71" s="53"/>
      <c r="F71" s="53"/>
      <c r="G71" s="54"/>
      <c r="H71" s="54"/>
      <c r="I71" s="54"/>
      <c r="J71" s="54"/>
      <c r="K71" s="54"/>
      <c r="L71" s="54"/>
      <c r="M71" s="54"/>
    </row>
    <row r="73" spans="1:13">
      <c r="E73" s="82" t="s">
        <v>67</v>
      </c>
      <c r="F73" s="33">
        <f>F29+F30+F35+F36+F38</f>
        <v>86.22560054545454</v>
      </c>
      <c r="J73" s="33">
        <f>J29+J30+J35+J36+J38</f>
        <v>98.237652909090912</v>
      </c>
      <c r="M73" s="33">
        <f>F70+J70</f>
        <v>369.88619345454549</v>
      </c>
    </row>
    <row r="74" spans="1:13">
      <c r="E74" s="82" t="s">
        <v>68</v>
      </c>
      <c r="F74" s="33">
        <f>F40+F53+F61+F65+F66+F68</f>
        <v>84.500670000000014</v>
      </c>
      <c r="J74" s="33">
        <f>J40+J53+J61+J65+J66+J68</f>
        <v>100.92227</v>
      </c>
    </row>
    <row r="75" spans="1:13">
      <c r="F75" s="33">
        <f>SUM(F73:F74)</f>
        <v>170.72627054545455</v>
      </c>
      <c r="J75" s="33">
        <f>SUM(J73:J74)</f>
        <v>199.15992290909091</v>
      </c>
    </row>
    <row r="77" spans="1:13">
      <c r="F77" s="33"/>
      <c r="J77" s="33"/>
    </row>
  </sheetData>
  <mergeCells count="121">
    <mergeCell ref="A66:B66"/>
    <mergeCell ref="A65:B65"/>
    <mergeCell ref="A60:B60"/>
    <mergeCell ref="A61:B61"/>
    <mergeCell ref="L31:M31"/>
    <mergeCell ref="L25:M25"/>
    <mergeCell ref="L59:M59"/>
    <mergeCell ref="L49:M49"/>
    <mergeCell ref="L52:M52"/>
    <mergeCell ref="A25:B25"/>
    <mergeCell ref="L41:M41"/>
    <mergeCell ref="A40:B40"/>
    <mergeCell ref="L36:M36"/>
    <mergeCell ref="L40:M40"/>
    <mergeCell ref="A35:B35"/>
    <mergeCell ref="A38:B38"/>
    <mergeCell ref="A41:B41"/>
    <mergeCell ref="A37:B37"/>
    <mergeCell ref="L38:M38"/>
    <mergeCell ref="A39:B39"/>
    <mergeCell ref="A36:B36"/>
    <mergeCell ref="A58:B58"/>
    <mergeCell ref="A63:B63"/>
    <mergeCell ref="L64:M64"/>
    <mergeCell ref="A70:B70"/>
    <mergeCell ref="L70:M70"/>
    <mergeCell ref="A44:B44"/>
    <mergeCell ref="L44:M44"/>
    <mergeCell ref="A54:B54"/>
    <mergeCell ref="A55:B55"/>
    <mergeCell ref="A56:B56"/>
    <mergeCell ref="A57:B57"/>
    <mergeCell ref="L54:M54"/>
    <mergeCell ref="L55:M55"/>
    <mergeCell ref="L56:M56"/>
    <mergeCell ref="L57:M57"/>
    <mergeCell ref="A53:B53"/>
    <mergeCell ref="A59:B59"/>
    <mergeCell ref="A67:B67"/>
    <mergeCell ref="L67:M67"/>
    <mergeCell ref="A68:B68"/>
    <mergeCell ref="L68:M68"/>
    <mergeCell ref="A69:B69"/>
    <mergeCell ref="L66:M66"/>
    <mergeCell ref="L62:M62"/>
    <mergeCell ref="A49:B49"/>
    <mergeCell ref="A52:B52"/>
    <mergeCell ref="A51:B51"/>
    <mergeCell ref="L8:M8"/>
    <mergeCell ref="E10:H10"/>
    <mergeCell ref="E11:H11"/>
    <mergeCell ref="E12:H12"/>
    <mergeCell ref="E13:H13"/>
    <mergeCell ref="E14:H14"/>
    <mergeCell ref="E15:H15"/>
    <mergeCell ref="E16:H16"/>
    <mergeCell ref="E17:H17"/>
    <mergeCell ref="A26:B26"/>
    <mergeCell ref="A27:B27"/>
    <mergeCell ref="A29:B29"/>
    <mergeCell ref="A30:B30"/>
    <mergeCell ref="A28:B28"/>
    <mergeCell ref="B3:H3"/>
    <mergeCell ref="G5:I5"/>
    <mergeCell ref="A8:B9"/>
    <mergeCell ref="E8:G8"/>
    <mergeCell ref="I8:K8"/>
    <mergeCell ref="A18:B18"/>
    <mergeCell ref="E18:H18"/>
    <mergeCell ref="E20:H20"/>
    <mergeCell ref="A17:B17"/>
    <mergeCell ref="E21:H21"/>
    <mergeCell ref="E22:H22"/>
    <mergeCell ref="A45:B45"/>
    <mergeCell ref="A47:B47"/>
    <mergeCell ref="A48:B48"/>
    <mergeCell ref="L45:M45"/>
    <mergeCell ref="L47:M47"/>
    <mergeCell ref="L48:M48"/>
    <mergeCell ref="L42:M42"/>
    <mergeCell ref="B2:H2"/>
    <mergeCell ref="G4:I4"/>
    <mergeCell ref="A34:B34"/>
    <mergeCell ref="A20:B20"/>
    <mergeCell ref="A22:B22"/>
    <mergeCell ref="A10:B10"/>
    <mergeCell ref="A11:B11"/>
    <mergeCell ref="A21:B21"/>
    <mergeCell ref="A12:B12"/>
    <mergeCell ref="A13:B13"/>
    <mergeCell ref="A14:B14"/>
    <mergeCell ref="A15:B15"/>
    <mergeCell ref="A16:B16"/>
    <mergeCell ref="A19:B19"/>
    <mergeCell ref="A33:B33"/>
    <mergeCell ref="A32:B32"/>
    <mergeCell ref="A31:B31"/>
    <mergeCell ref="L51:M51"/>
    <mergeCell ref="L60:M60"/>
    <mergeCell ref="A64:B64"/>
    <mergeCell ref="L63:M63"/>
    <mergeCell ref="L58:M58"/>
    <mergeCell ref="L32:M32"/>
    <mergeCell ref="L26:M26"/>
    <mergeCell ref="L27:M27"/>
    <mergeCell ref="A24:B24"/>
    <mergeCell ref="L24:M24"/>
    <mergeCell ref="L30:M30"/>
    <mergeCell ref="L33:M33"/>
    <mergeCell ref="L37:M37"/>
    <mergeCell ref="L46:M46"/>
    <mergeCell ref="A62:B62"/>
    <mergeCell ref="L28:M28"/>
    <mergeCell ref="L34:M34"/>
    <mergeCell ref="L39:M39"/>
    <mergeCell ref="A50:B50"/>
    <mergeCell ref="L50:M50"/>
    <mergeCell ref="A42:B42"/>
    <mergeCell ref="L43:M43"/>
    <mergeCell ref="A46:B46"/>
    <mergeCell ref="A43:B4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4"/>
  <sheetViews>
    <sheetView workbookViewId="0">
      <selection activeCell="J2" sqref="J2:M2"/>
    </sheetView>
  </sheetViews>
  <sheetFormatPr defaultColWidth="8.85546875" defaultRowHeight="15"/>
  <cols>
    <col min="1" max="1" width="4" style="82" customWidth="1"/>
    <col min="2" max="2" width="30.85546875" style="82" customWidth="1"/>
    <col min="3" max="3" width="9.7109375" style="82" customWidth="1"/>
    <col min="4" max="4" width="10.28515625" style="82" customWidth="1"/>
    <col min="5" max="5" width="9.28515625" style="82" customWidth="1"/>
    <col min="6" max="6" width="8.28515625" style="82" customWidth="1"/>
    <col min="7" max="7" width="8" style="82" customWidth="1"/>
    <col min="8" max="8" width="7.28515625" style="82" customWidth="1"/>
    <col min="9" max="9" width="9.5703125" style="82" customWidth="1"/>
    <col min="10" max="10" width="7.7109375" style="82" customWidth="1"/>
    <col min="11" max="11" width="7.28515625" style="82" customWidth="1"/>
    <col min="12" max="12" width="7.7109375" style="82" customWidth="1"/>
    <col min="13" max="13" width="7.85546875" style="82" customWidth="1"/>
    <col min="14" max="16384" width="8.85546875" style="82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46" t="s">
        <v>0</v>
      </c>
      <c r="C2" s="146"/>
      <c r="D2" s="146"/>
      <c r="E2" s="146"/>
      <c r="F2" s="146"/>
      <c r="G2" s="146"/>
      <c r="H2" s="146"/>
      <c r="J2" s="115" t="s">
        <v>132</v>
      </c>
      <c r="K2" s="5"/>
      <c r="L2" s="5"/>
      <c r="M2" s="5"/>
    </row>
    <row r="3" spans="1:13">
      <c r="B3" s="153" t="s">
        <v>15</v>
      </c>
      <c r="C3" s="153"/>
      <c r="D3" s="153"/>
      <c r="E3" s="153"/>
      <c r="F3" s="153"/>
      <c r="G3" s="153"/>
      <c r="H3" s="153"/>
      <c r="J3" s="5"/>
      <c r="K3" s="5"/>
      <c r="L3" s="5"/>
      <c r="M3" s="5"/>
    </row>
    <row r="4" spans="1:13">
      <c r="G4" s="147" t="s">
        <v>1</v>
      </c>
      <c r="H4" s="147"/>
      <c r="I4" s="147"/>
      <c r="J4" s="5"/>
      <c r="K4" s="5"/>
      <c r="L4" s="5"/>
      <c r="M4" s="5"/>
    </row>
    <row r="5" spans="1:13">
      <c r="G5" s="154" t="s">
        <v>61</v>
      </c>
      <c r="H5" s="154"/>
      <c r="I5" s="154"/>
      <c r="L5" s="4"/>
      <c r="M5" s="4"/>
    </row>
    <row r="6" spans="1:13">
      <c r="G6" s="83"/>
      <c r="H6" s="83"/>
      <c r="I6" s="83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42" t="s">
        <v>2</v>
      </c>
      <c r="B8" s="155"/>
      <c r="C8" s="57" t="s">
        <v>13</v>
      </c>
      <c r="D8" s="56" t="s">
        <v>14</v>
      </c>
      <c r="E8" s="158"/>
      <c r="F8" s="158"/>
      <c r="G8" s="158"/>
      <c r="H8" s="77"/>
      <c r="I8" s="127"/>
      <c r="J8" s="127"/>
      <c r="K8" s="127"/>
      <c r="L8" s="127"/>
      <c r="M8" s="127"/>
    </row>
    <row r="9" spans="1:13" ht="15.75" thickBot="1">
      <c r="A9" s="156"/>
      <c r="B9" s="157"/>
      <c r="C9" s="51"/>
      <c r="D9" s="52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49" t="s">
        <v>103</v>
      </c>
      <c r="B10" s="150"/>
      <c r="C10" s="50">
        <v>150</v>
      </c>
      <c r="D10" s="69">
        <v>200</v>
      </c>
      <c r="E10" s="128"/>
      <c r="F10" s="129"/>
      <c r="G10" s="129"/>
      <c r="H10" s="129"/>
      <c r="I10" s="66"/>
      <c r="J10" s="66"/>
      <c r="K10" s="31"/>
      <c r="L10" s="31"/>
      <c r="M10" s="31"/>
    </row>
    <row r="11" spans="1:13">
      <c r="A11" s="116" t="s">
        <v>54</v>
      </c>
      <c r="B11" s="148"/>
      <c r="C11" s="24">
        <v>200</v>
      </c>
      <c r="D11" s="70">
        <v>200</v>
      </c>
      <c r="E11" s="130"/>
      <c r="F11" s="131"/>
      <c r="G11" s="131"/>
      <c r="H11" s="131"/>
      <c r="I11" s="66"/>
      <c r="J11" s="66"/>
      <c r="K11" s="31"/>
      <c r="L11" s="31"/>
      <c r="M11" s="31"/>
    </row>
    <row r="12" spans="1:13" ht="15.75" customHeight="1">
      <c r="A12" s="116" t="s">
        <v>82</v>
      </c>
      <c r="B12" s="117"/>
      <c r="C12" s="24">
        <v>100</v>
      </c>
      <c r="D12" s="71">
        <v>100</v>
      </c>
      <c r="E12" s="130"/>
      <c r="F12" s="131"/>
      <c r="G12" s="131"/>
      <c r="H12" s="131"/>
      <c r="I12" s="66"/>
      <c r="J12" s="66"/>
      <c r="K12" s="31"/>
      <c r="L12" s="31"/>
      <c r="M12" s="31"/>
    </row>
    <row r="13" spans="1:13" ht="15.75" customHeight="1">
      <c r="A13" s="151" t="s">
        <v>50</v>
      </c>
      <c r="B13" s="152"/>
      <c r="C13" s="32">
        <v>20</v>
      </c>
      <c r="D13" s="71">
        <v>30</v>
      </c>
      <c r="E13" s="130"/>
      <c r="F13" s="131"/>
      <c r="G13" s="131"/>
      <c r="H13" s="131"/>
      <c r="I13" s="66"/>
      <c r="J13" s="66"/>
      <c r="K13" s="31"/>
      <c r="L13" s="31"/>
      <c r="M13" s="31"/>
    </row>
    <row r="14" spans="1:13" ht="15.75" customHeight="1">
      <c r="A14" s="116" t="s">
        <v>38</v>
      </c>
      <c r="B14" s="117"/>
      <c r="C14" s="32">
        <v>40</v>
      </c>
      <c r="D14" s="71">
        <v>40</v>
      </c>
      <c r="E14" s="130"/>
      <c r="F14" s="131"/>
      <c r="G14" s="131"/>
      <c r="H14" s="131"/>
      <c r="I14" s="66"/>
      <c r="J14" s="66"/>
      <c r="K14" s="31"/>
      <c r="L14" s="31"/>
      <c r="M14" s="31"/>
    </row>
    <row r="15" spans="1:13" ht="14.45" customHeight="1">
      <c r="A15" s="116"/>
      <c r="B15" s="117"/>
      <c r="C15" s="24"/>
      <c r="D15" s="71"/>
      <c r="E15" s="130"/>
      <c r="F15" s="130"/>
      <c r="G15" s="130"/>
      <c r="H15" s="130"/>
      <c r="I15" s="66"/>
      <c r="J15" s="66"/>
      <c r="K15" s="31"/>
      <c r="L15" s="31"/>
      <c r="M15" s="31"/>
    </row>
    <row r="16" spans="1:13">
      <c r="A16" s="116" t="s">
        <v>104</v>
      </c>
      <c r="B16" s="117"/>
      <c r="C16" s="24">
        <v>60</v>
      </c>
      <c r="D16" s="71">
        <v>100</v>
      </c>
      <c r="E16" s="130"/>
      <c r="F16" s="130"/>
      <c r="G16" s="130"/>
      <c r="H16" s="130"/>
      <c r="I16" s="66"/>
      <c r="J16" s="66"/>
      <c r="K16" s="31"/>
      <c r="L16" s="31"/>
      <c r="M16" s="31"/>
    </row>
    <row r="17" spans="1:13">
      <c r="A17" s="116" t="s">
        <v>47</v>
      </c>
      <c r="B17" s="117"/>
      <c r="C17" s="24">
        <v>200</v>
      </c>
      <c r="D17" s="71">
        <v>250</v>
      </c>
      <c r="E17" s="130"/>
      <c r="F17" s="131"/>
      <c r="G17" s="131"/>
      <c r="H17" s="131"/>
      <c r="I17" s="66"/>
      <c r="J17" s="66"/>
      <c r="K17" s="31"/>
      <c r="L17" s="31"/>
      <c r="M17" s="31"/>
    </row>
    <row r="18" spans="1:13" s="112" customFormat="1" ht="15" customHeight="1">
      <c r="A18" s="116" t="s">
        <v>108</v>
      </c>
      <c r="B18" s="117"/>
      <c r="C18" s="24">
        <v>150</v>
      </c>
      <c r="D18" s="71">
        <v>180</v>
      </c>
      <c r="E18" s="130"/>
      <c r="F18" s="131"/>
      <c r="G18" s="131"/>
      <c r="H18" s="131"/>
      <c r="I18" s="66"/>
      <c r="J18" s="66"/>
      <c r="K18" s="31"/>
      <c r="L18" s="31"/>
      <c r="M18" s="31"/>
    </row>
    <row r="19" spans="1:13" ht="15" customHeight="1">
      <c r="A19" s="116" t="s">
        <v>58</v>
      </c>
      <c r="B19" s="117"/>
      <c r="C19" s="24">
        <v>100</v>
      </c>
      <c r="D19" s="71">
        <v>100</v>
      </c>
      <c r="E19" s="78"/>
      <c r="F19" s="79"/>
      <c r="G19" s="79"/>
      <c r="H19" s="79"/>
      <c r="I19" s="66"/>
      <c r="J19" s="66"/>
      <c r="K19" s="31"/>
      <c r="L19" s="31"/>
      <c r="M19" s="31"/>
    </row>
    <row r="20" spans="1:13" ht="15" customHeight="1">
      <c r="A20" s="116" t="s">
        <v>59</v>
      </c>
      <c r="B20" s="117"/>
      <c r="C20" s="24">
        <v>20</v>
      </c>
      <c r="D20" s="71">
        <v>20</v>
      </c>
      <c r="E20" s="78"/>
      <c r="F20" s="79"/>
      <c r="G20" s="79"/>
      <c r="H20" s="79"/>
      <c r="I20" s="66"/>
      <c r="J20" s="66"/>
      <c r="K20" s="31"/>
      <c r="L20" s="31"/>
      <c r="M20" s="31"/>
    </row>
    <row r="21" spans="1:13">
      <c r="A21" s="116" t="s">
        <v>105</v>
      </c>
      <c r="B21" s="117"/>
      <c r="C21" s="24">
        <v>200</v>
      </c>
      <c r="D21" s="71">
        <v>200</v>
      </c>
      <c r="E21" s="130"/>
      <c r="F21" s="131"/>
      <c r="G21" s="131"/>
      <c r="H21" s="131"/>
      <c r="I21" s="66"/>
      <c r="J21" s="66"/>
      <c r="K21" s="31"/>
      <c r="L21" s="31"/>
      <c r="M21" s="31"/>
    </row>
    <row r="22" spans="1:13">
      <c r="A22" s="116" t="s">
        <v>38</v>
      </c>
      <c r="B22" s="117"/>
      <c r="C22" s="24">
        <v>50</v>
      </c>
      <c r="D22" s="71">
        <v>60</v>
      </c>
      <c r="E22" s="130"/>
      <c r="F22" s="131"/>
      <c r="G22" s="131"/>
      <c r="H22" s="131"/>
      <c r="I22" s="66"/>
      <c r="J22" s="66"/>
      <c r="K22" s="31"/>
      <c r="L22" s="31"/>
      <c r="M22" s="31"/>
    </row>
    <row r="23" spans="1:13">
      <c r="A23" s="80" t="s">
        <v>50</v>
      </c>
      <c r="B23" s="81"/>
      <c r="C23" s="24">
        <v>20</v>
      </c>
      <c r="D23" s="72">
        <v>30</v>
      </c>
      <c r="E23" s="78"/>
      <c r="F23" s="79"/>
      <c r="G23" s="79"/>
      <c r="H23" s="79"/>
      <c r="I23" s="66"/>
      <c r="J23" s="66"/>
      <c r="K23" s="31"/>
      <c r="L23" s="31"/>
      <c r="M23" s="31"/>
    </row>
    <row r="24" spans="1:13" ht="14.45" customHeight="1" thickBot="1">
      <c r="A24" s="144"/>
      <c r="B24" s="145"/>
      <c r="C24" s="36"/>
      <c r="D24" s="35"/>
      <c r="E24" s="130"/>
      <c r="F24" s="131"/>
      <c r="G24" s="131"/>
      <c r="H24" s="131"/>
      <c r="I24" s="2"/>
      <c r="J24" s="2"/>
      <c r="K24" s="30"/>
      <c r="L24" s="30"/>
      <c r="M24" s="30"/>
    </row>
    <row r="25" spans="1:13" ht="14.45" customHeight="1" thickBo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90">
      <c r="A26" s="142" t="s">
        <v>8</v>
      </c>
      <c r="B26" s="143"/>
      <c r="C26" s="6" t="s">
        <v>20</v>
      </c>
      <c r="D26" s="6" t="s">
        <v>16</v>
      </c>
      <c r="E26" s="6" t="s">
        <v>6</v>
      </c>
      <c r="F26" s="6" t="s">
        <v>4</v>
      </c>
      <c r="G26" s="11" t="s">
        <v>17</v>
      </c>
      <c r="H26" s="11" t="s">
        <v>18</v>
      </c>
      <c r="I26" s="11" t="s">
        <v>6</v>
      </c>
      <c r="J26" s="11" t="s">
        <v>4</v>
      </c>
      <c r="K26" s="17" t="s">
        <v>5</v>
      </c>
      <c r="L26" s="140" t="s">
        <v>7</v>
      </c>
      <c r="M26" s="141"/>
    </row>
    <row r="27" spans="1:13" ht="14.45" customHeight="1">
      <c r="A27" s="122" t="s">
        <v>35</v>
      </c>
      <c r="B27" s="123"/>
      <c r="C27" s="7">
        <v>4.4600000000000001E-2</v>
      </c>
      <c r="D27" s="7">
        <f>C27*L7</f>
        <v>4.4600000000000001E-2</v>
      </c>
      <c r="E27" s="8">
        <v>69</v>
      </c>
      <c r="F27" s="8">
        <f>D27*E27</f>
        <v>3.0773999999999999</v>
      </c>
      <c r="G27" s="26">
        <v>5.9499999999999997E-2</v>
      </c>
      <c r="H27" s="25">
        <f>G27*M7</f>
        <v>5.9499999999999997E-2</v>
      </c>
      <c r="I27" s="23">
        <v>69</v>
      </c>
      <c r="J27" s="13">
        <f>H27*I27</f>
        <v>4.1055000000000001</v>
      </c>
      <c r="K27" s="18">
        <f>D27+H27</f>
        <v>0.1041</v>
      </c>
      <c r="L27" s="120">
        <f>F27+J27</f>
        <v>7.1829000000000001</v>
      </c>
      <c r="M27" s="121"/>
    </row>
    <row r="28" spans="1:13" ht="14.45" customHeight="1">
      <c r="A28" s="122" t="s">
        <v>106</v>
      </c>
      <c r="B28" s="123"/>
      <c r="C28" s="7">
        <v>1.5599999999999999E-2</v>
      </c>
      <c r="D28" s="7">
        <f>C28*L7</f>
        <v>1.5599999999999999E-2</v>
      </c>
      <c r="E28" s="8">
        <v>599</v>
      </c>
      <c r="F28" s="8">
        <f>D28*E28</f>
        <v>9.3444000000000003</v>
      </c>
      <c r="G28" s="26">
        <v>2.0799999999999999E-2</v>
      </c>
      <c r="H28" s="25">
        <f>G28*M7</f>
        <v>2.0799999999999999E-2</v>
      </c>
      <c r="I28" s="23">
        <v>599</v>
      </c>
      <c r="J28" s="13">
        <f>H28*I28</f>
        <v>12.459199999999999</v>
      </c>
      <c r="K28" s="18">
        <f>D28+H28</f>
        <v>3.6400000000000002E-2</v>
      </c>
      <c r="L28" s="120">
        <f>F28+J28</f>
        <v>21.803599999999999</v>
      </c>
      <c r="M28" s="121"/>
    </row>
    <row r="29" spans="1:13">
      <c r="A29" s="118" t="s">
        <v>19</v>
      </c>
      <c r="B29" s="119"/>
      <c r="C29" s="7">
        <v>3.8E-3</v>
      </c>
      <c r="D29" s="7">
        <f>C29*L7</f>
        <v>3.8E-3</v>
      </c>
      <c r="E29" s="8">
        <v>916</v>
      </c>
      <c r="F29" s="8">
        <f>D29*E29</f>
        <v>3.4807999999999999</v>
      </c>
      <c r="G29" s="26">
        <v>5.1000000000000004E-3</v>
      </c>
      <c r="H29" s="25">
        <f>G29*M7</f>
        <v>5.1000000000000004E-3</v>
      </c>
      <c r="I29" s="23">
        <v>916</v>
      </c>
      <c r="J29" s="13">
        <f t="shared" ref="J29:J39" si="0">H29*I29</f>
        <v>4.6716000000000006</v>
      </c>
      <c r="K29" s="18">
        <f>D29+H29</f>
        <v>8.8999999999999999E-3</v>
      </c>
      <c r="L29" s="120">
        <f>F29+J29</f>
        <v>8.1524000000000001</v>
      </c>
      <c r="M29" s="121"/>
    </row>
    <row r="30" spans="1:13" ht="14.45" customHeight="1">
      <c r="A30" s="122" t="s">
        <v>29</v>
      </c>
      <c r="B30" s="123"/>
      <c r="C30" s="7">
        <v>5.0000000000000001E-4</v>
      </c>
      <c r="D30" s="7">
        <f>C30*L7</f>
        <v>5.0000000000000001E-4</v>
      </c>
      <c r="E30" s="8">
        <v>20</v>
      </c>
      <c r="F30" s="8">
        <f>D30*E30</f>
        <v>0.01</v>
      </c>
      <c r="G30" s="26">
        <v>6.9999999999999999E-4</v>
      </c>
      <c r="H30" s="25">
        <f>G30*L7</f>
        <v>6.9999999999999999E-4</v>
      </c>
      <c r="I30" s="23">
        <v>20</v>
      </c>
      <c r="J30" s="13">
        <f>H30*I30</f>
        <v>1.4E-2</v>
      </c>
      <c r="K30" s="18">
        <f>D30+H30</f>
        <v>1.2000000000000001E-3</v>
      </c>
      <c r="L30" s="120">
        <f t="shared" ref="L30" si="1">F30+J30</f>
        <v>2.4E-2</v>
      </c>
      <c r="M30" s="121"/>
    </row>
    <row r="31" spans="1:13" ht="14.45" customHeight="1">
      <c r="A31" s="122"/>
      <c r="B31" s="123"/>
      <c r="C31" s="7"/>
      <c r="D31" s="7"/>
      <c r="E31" s="8"/>
      <c r="F31" s="8">
        <f>SUM(F27:F30)</f>
        <v>15.912600000000001</v>
      </c>
      <c r="G31" s="26"/>
      <c r="H31" s="25"/>
      <c r="I31" s="23"/>
      <c r="J31" s="13">
        <f>SUM(J27:J30)</f>
        <v>21.250299999999999</v>
      </c>
      <c r="K31" s="18"/>
      <c r="L31" s="74"/>
      <c r="M31" s="75"/>
    </row>
    <row r="32" spans="1:13" ht="14.45" customHeight="1">
      <c r="A32" s="122" t="s">
        <v>85</v>
      </c>
      <c r="B32" s="123"/>
      <c r="C32" s="7">
        <v>0.1</v>
      </c>
      <c r="D32" s="7">
        <f>C32*L7</f>
        <v>0.1</v>
      </c>
      <c r="E32" s="8">
        <v>290</v>
      </c>
      <c r="F32" s="8">
        <f>D32*E32</f>
        <v>29</v>
      </c>
      <c r="G32" s="19">
        <v>0.1</v>
      </c>
      <c r="H32" s="25">
        <f>G32*M7</f>
        <v>0.1</v>
      </c>
      <c r="I32" s="23">
        <v>290</v>
      </c>
      <c r="J32" s="13">
        <f t="shared" ref="J32" si="2">H32*I32</f>
        <v>29</v>
      </c>
      <c r="K32" s="18">
        <f t="shared" ref="K32" si="3">D32+H32</f>
        <v>0.2</v>
      </c>
      <c r="L32" s="120">
        <f t="shared" ref="L32" si="4">F32+J32</f>
        <v>58</v>
      </c>
      <c r="M32" s="121"/>
    </row>
    <row r="33" spans="1:13" ht="14.45" customHeight="1">
      <c r="A33" s="122"/>
      <c r="B33" s="123"/>
      <c r="C33" s="7"/>
      <c r="D33" s="7"/>
      <c r="E33" s="8"/>
      <c r="F33" s="8"/>
      <c r="G33" s="29"/>
      <c r="H33" s="25"/>
      <c r="I33" s="23"/>
      <c r="J33" s="13"/>
      <c r="K33" s="18"/>
      <c r="L33" s="120"/>
      <c r="M33" s="121"/>
    </row>
    <row r="34" spans="1:13" ht="14.45" customHeight="1">
      <c r="A34" s="138" t="s">
        <v>42</v>
      </c>
      <c r="B34" s="139"/>
      <c r="C34" s="37">
        <v>1E-3</v>
      </c>
      <c r="D34" s="7">
        <f>C34*L7</f>
        <v>1E-3</v>
      </c>
      <c r="E34" s="8">
        <v>475</v>
      </c>
      <c r="F34" s="8">
        <f t="shared" ref="F34:F41" si="5">D34*E34</f>
        <v>0.47500000000000003</v>
      </c>
      <c r="G34" s="38">
        <v>1E-3</v>
      </c>
      <c r="H34" s="25">
        <f>G34*M7</f>
        <v>1E-3</v>
      </c>
      <c r="I34" s="23">
        <v>475</v>
      </c>
      <c r="J34" s="13">
        <f t="shared" si="0"/>
        <v>0.47500000000000003</v>
      </c>
      <c r="K34" s="18">
        <f t="shared" ref="K34:K41" si="6">D34+H34</f>
        <v>2E-3</v>
      </c>
      <c r="L34" s="120">
        <f>F34+J34</f>
        <v>0.95000000000000007</v>
      </c>
      <c r="M34" s="121"/>
    </row>
    <row r="35" spans="1:13" ht="14.45" customHeight="1">
      <c r="A35" s="138" t="s">
        <v>26</v>
      </c>
      <c r="B35" s="139"/>
      <c r="C35" s="37">
        <v>7.0000000000000001E-3</v>
      </c>
      <c r="D35" s="7">
        <f>C35*L7</f>
        <v>7.0000000000000001E-3</v>
      </c>
      <c r="E35" s="8">
        <v>97</v>
      </c>
      <c r="F35" s="8">
        <f t="shared" si="5"/>
        <v>0.67900000000000005</v>
      </c>
      <c r="G35" s="38">
        <v>7.0000000000000001E-3</v>
      </c>
      <c r="H35" s="25">
        <f>G35*M7</f>
        <v>7.0000000000000001E-3</v>
      </c>
      <c r="I35" s="23">
        <v>97</v>
      </c>
      <c r="J35" s="13">
        <f t="shared" si="0"/>
        <v>0.67900000000000005</v>
      </c>
      <c r="K35" s="18">
        <f t="shared" si="6"/>
        <v>1.4E-2</v>
      </c>
      <c r="L35" s="120">
        <f>F35+J35</f>
        <v>1.3580000000000001</v>
      </c>
      <c r="M35" s="121"/>
    </row>
    <row r="36" spans="1:13">
      <c r="A36" s="136"/>
      <c r="B36" s="137"/>
      <c r="C36" s="37"/>
      <c r="D36" s="7"/>
      <c r="E36" s="8"/>
      <c r="F36" s="8">
        <f>SUM(F34:F35)</f>
        <v>1.1540000000000001</v>
      </c>
      <c r="G36" s="38"/>
      <c r="H36" s="25"/>
      <c r="I36" s="23"/>
      <c r="J36" s="13">
        <f>SUM(J34:J35)</f>
        <v>1.1540000000000001</v>
      </c>
      <c r="K36" s="18"/>
      <c r="L36" s="74"/>
      <c r="M36" s="76"/>
    </row>
    <row r="37" spans="1:13" ht="14.45" customHeight="1">
      <c r="A37" s="122" t="s">
        <v>50</v>
      </c>
      <c r="B37" s="123"/>
      <c r="C37" s="7">
        <v>0.02</v>
      </c>
      <c r="D37" s="7">
        <f>C37*L7</f>
        <v>0.02</v>
      </c>
      <c r="E37" s="8">
        <v>74</v>
      </c>
      <c r="F37" s="8">
        <f t="shared" si="5"/>
        <v>1.48</v>
      </c>
      <c r="G37" s="39">
        <v>0.03</v>
      </c>
      <c r="H37" s="25">
        <f>G37*M7</f>
        <v>0.03</v>
      </c>
      <c r="I37" s="23">
        <v>74</v>
      </c>
      <c r="J37" s="13">
        <f t="shared" si="0"/>
        <v>2.2199999999999998</v>
      </c>
      <c r="K37" s="18">
        <f t="shared" si="6"/>
        <v>0.05</v>
      </c>
      <c r="L37" s="120">
        <f>F37+J37</f>
        <v>3.6999999999999997</v>
      </c>
      <c r="M37" s="121"/>
    </row>
    <row r="38" spans="1:13" ht="14.45" customHeight="1">
      <c r="A38" s="122"/>
      <c r="B38" s="123"/>
      <c r="C38" s="7"/>
      <c r="D38" s="7"/>
      <c r="E38" s="8"/>
      <c r="F38" s="8"/>
      <c r="G38" s="38"/>
      <c r="H38" s="25"/>
      <c r="I38" s="23"/>
      <c r="J38" s="13"/>
      <c r="K38" s="18"/>
      <c r="L38" s="120"/>
      <c r="M38" s="121"/>
    </row>
    <row r="39" spans="1:13" ht="14.45" customHeight="1">
      <c r="A39" s="122" t="s">
        <v>38</v>
      </c>
      <c r="B39" s="123"/>
      <c r="C39" s="7">
        <v>0.04</v>
      </c>
      <c r="D39" s="7">
        <f>C39*L7</f>
        <v>0.04</v>
      </c>
      <c r="E39" s="8">
        <v>68</v>
      </c>
      <c r="F39" s="8">
        <f t="shared" si="5"/>
        <v>2.72</v>
      </c>
      <c r="G39" s="38">
        <v>0.04</v>
      </c>
      <c r="H39" s="25">
        <f>G39*M7</f>
        <v>0.04</v>
      </c>
      <c r="I39" s="23">
        <v>68</v>
      </c>
      <c r="J39" s="13">
        <f t="shared" si="0"/>
        <v>2.72</v>
      </c>
      <c r="K39" s="18">
        <f t="shared" si="6"/>
        <v>0.08</v>
      </c>
      <c r="L39" s="120">
        <f t="shared" ref="L39:L41" si="7">F39+J39</f>
        <v>5.44</v>
      </c>
      <c r="M39" s="121"/>
    </row>
    <row r="40" spans="1:13" ht="14.45" customHeight="1">
      <c r="A40" s="122"/>
      <c r="B40" s="123"/>
      <c r="C40" s="7"/>
      <c r="D40" s="7"/>
      <c r="E40" s="8"/>
      <c r="F40" s="8"/>
      <c r="G40" s="38"/>
      <c r="H40" s="12"/>
      <c r="I40" s="23"/>
      <c r="J40" s="13"/>
      <c r="K40" s="18"/>
      <c r="L40" s="120"/>
      <c r="M40" s="121"/>
    </row>
    <row r="41" spans="1:13" ht="14.45" customHeight="1">
      <c r="A41" s="122" t="s">
        <v>52</v>
      </c>
      <c r="B41" s="123"/>
      <c r="C41" s="34">
        <v>9.2999999999999999E-2</v>
      </c>
      <c r="D41" s="7">
        <f>C41*M7</f>
        <v>9.2999999999999999E-2</v>
      </c>
      <c r="E41" s="8">
        <v>180</v>
      </c>
      <c r="F41" s="8">
        <f t="shared" si="5"/>
        <v>16.739999999999998</v>
      </c>
      <c r="G41" s="40">
        <v>0.155</v>
      </c>
      <c r="H41" s="12">
        <f>G41*M7</f>
        <v>0.155</v>
      </c>
      <c r="I41" s="23">
        <v>180</v>
      </c>
      <c r="J41" s="13">
        <f>H41*I41</f>
        <v>27.9</v>
      </c>
      <c r="K41" s="18">
        <f t="shared" si="6"/>
        <v>0.248</v>
      </c>
      <c r="L41" s="120">
        <f t="shared" si="7"/>
        <v>44.64</v>
      </c>
      <c r="M41" s="121"/>
    </row>
    <row r="42" spans="1:13" ht="14.45" customHeight="1">
      <c r="A42" s="122"/>
      <c r="B42" s="123"/>
      <c r="C42" s="7"/>
      <c r="D42" s="7"/>
      <c r="E42" s="8"/>
      <c r="F42" s="8"/>
      <c r="G42" s="29"/>
      <c r="H42" s="12"/>
      <c r="I42" s="22"/>
      <c r="J42" s="13"/>
      <c r="K42" s="18"/>
      <c r="L42" s="120"/>
      <c r="M42" s="121"/>
    </row>
    <row r="43" spans="1:13" ht="14.45" customHeight="1">
      <c r="A43" s="122" t="s">
        <v>28</v>
      </c>
      <c r="B43" s="123"/>
      <c r="C43" s="7">
        <v>0.04</v>
      </c>
      <c r="D43" s="20">
        <f>C43*L7</f>
        <v>0.04</v>
      </c>
      <c r="E43" s="21">
        <v>277</v>
      </c>
      <c r="F43" s="21">
        <f t="shared" ref="F43:F52" si="8">D43*E43</f>
        <v>11.08</v>
      </c>
      <c r="G43" s="29">
        <v>4.8000000000000001E-2</v>
      </c>
      <c r="H43" s="12">
        <f>G43*M7</f>
        <v>4.8000000000000001E-2</v>
      </c>
      <c r="I43" s="23">
        <v>277</v>
      </c>
      <c r="J43" s="13">
        <f t="shared" ref="J43:J52" si="9">H43*I43</f>
        <v>13.296000000000001</v>
      </c>
      <c r="K43" s="27">
        <f t="shared" ref="K43:K52" si="10">D43+H43</f>
        <v>8.7999999999999995E-2</v>
      </c>
      <c r="L43" s="124">
        <f t="shared" ref="L43:L48" si="11">F43+J43</f>
        <v>24.376000000000001</v>
      </c>
      <c r="M43" s="125"/>
    </row>
    <row r="44" spans="1:13" ht="14.45" customHeight="1">
      <c r="A44" s="122" t="s">
        <v>24</v>
      </c>
      <c r="B44" s="123"/>
      <c r="C44" s="20">
        <v>8.1600000000000006E-2</v>
      </c>
      <c r="D44" s="7">
        <f>C44*L7</f>
        <v>8.1600000000000006E-2</v>
      </c>
      <c r="E44" s="8">
        <v>55</v>
      </c>
      <c r="F44" s="8">
        <f t="shared" si="8"/>
        <v>4.4880000000000004</v>
      </c>
      <c r="G44" s="29">
        <v>9.375E-2</v>
      </c>
      <c r="H44" s="12">
        <f>G44*M7</f>
        <v>9.375E-2</v>
      </c>
      <c r="I44" s="23">
        <v>55</v>
      </c>
      <c r="J44" s="13">
        <f t="shared" si="9"/>
        <v>5.15625</v>
      </c>
      <c r="K44" s="18">
        <f t="shared" si="10"/>
        <v>0.17535000000000001</v>
      </c>
      <c r="L44" s="120">
        <f t="shared" si="11"/>
        <v>9.6442499999999995</v>
      </c>
      <c r="M44" s="121"/>
    </row>
    <row r="45" spans="1:13">
      <c r="A45" s="122" t="s">
        <v>64</v>
      </c>
      <c r="B45" s="123"/>
      <c r="C45" s="7">
        <v>0.01</v>
      </c>
      <c r="D45" s="20">
        <f>C45*L7</f>
        <v>0.01</v>
      </c>
      <c r="E45" s="21">
        <v>46</v>
      </c>
      <c r="F45" s="21">
        <f t="shared" si="8"/>
        <v>0.46</v>
      </c>
      <c r="G45" s="29">
        <v>1.2500000000000001E-2</v>
      </c>
      <c r="H45" s="12">
        <f>G45*M7</f>
        <v>1.2500000000000001E-2</v>
      </c>
      <c r="I45" s="23">
        <v>46</v>
      </c>
      <c r="J45" s="13">
        <f t="shared" si="9"/>
        <v>0.57500000000000007</v>
      </c>
      <c r="K45" s="27">
        <f t="shared" si="10"/>
        <v>2.2499999999999999E-2</v>
      </c>
      <c r="L45" s="124">
        <f t="shared" si="11"/>
        <v>1.0350000000000001</v>
      </c>
      <c r="M45" s="125"/>
    </row>
    <row r="46" spans="1:13" ht="14.45" customHeight="1">
      <c r="A46" s="122" t="s">
        <v>27</v>
      </c>
      <c r="B46" s="123"/>
      <c r="C46" s="20">
        <v>0.01</v>
      </c>
      <c r="D46" s="7">
        <f>C46*L7</f>
        <v>0.01</v>
      </c>
      <c r="E46" s="8">
        <v>60</v>
      </c>
      <c r="F46" s="8">
        <f t="shared" si="8"/>
        <v>0.6</v>
      </c>
      <c r="G46" s="29">
        <v>1.2500000000000001E-2</v>
      </c>
      <c r="H46" s="12">
        <f>G46*M7</f>
        <v>1.2500000000000001E-2</v>
      </c>
      <c r="I46" s="23">
        <v>60</v>
      </c>
      <c r="J46" s="13">
        <f t="shared" si="9"/>
        <v>0.75</v>
      </c>
      <c r="K46" s="18">
        <f t="shared" si="10"/>
        <v>2.2499999999999999E-2</v>
      </c>
      <c r="L46" s="120">
        <f t="shared" si="11"/>
        <v>1.35</v>
      </c>
      <c r="M46" s="121"/>
    </row>
    <row r="47" spans="1:13">
      <c r="A47" s="122" t="s">
        <v>48</v>
      </c>
      <c r="B47" s="123"/>
      <c r="C47" s="7">
        <v>1.4999999999999999E-2</v>
      </c>
      <c r="D47" s="20">
        <f>C47*L7</f>
        <v>1.4999999999999999E-2</v>
      </c>
      <c r="E47" s="21">
        <v>243</v>
      </c>
      <c r="F47" s="21">
        <f t="shared" si="8"/>
        <v>3.645</v>
      </c>
      <c r="G47" s="29">
        <v>1.8749999999999999E-2</v>
      </c>
      <c r="H47" s="12">
        <f>G47*M7</f>
        <v>1.8749999999999999E-2</v>
      </c>
      <c r="I47" s="23">
        <v>243</v>
      </c>
      <c r="J47" s="13">
        <f t="shared" si="9"/>
        <v>4.5562499999999995</v>
      </c>
      <c r="K47" s="27">
        <f t="shared" si="10"/>
        <v>3.3750000000000002E-2</v>
      </c>
      <c r="L47" s="124">
        <f t="shared" si="11"/>
        <v>8.2012499999999999</v>
      </c>
      <c r="M47" s="125"/>
    </row>
    <row r="48" spans="1:13" ht="14.45" customHeight="1">
      <c r="A48" s="122" t="s">
        <v>32</v>
      </c>
      <c r="B48" s="123"/>
      <c r="C48" s="20">
        <v>4.0000000000000001E-3</v>
      </c>
      <c r="D48" s="7">
        <f>C48*L7</f>
        <v>4.0000000000000001E-3</v>
      </c>
      <c r="E48" s="8">
        <v>104</v>
      </c>
      <c r="F48" s="8">
        <f t="shared" si="8"/>
        <v>0.41600000000000004</v>
      </c>
      <c r="G48" s="29">
        <v>5.0000000000000001E-3</v>
      </c>
      <c r="H48" s="12">
        <f>G48*M7</f>
        <v>5.0000000000000001E-3</v>
      </c>
      <c r="I48" s="23">
        <v>104</v>
      </c>
      <c r="J48" s="13">
        <f t="shared" si="9"/>
        <v>0.52</v>
      </c>
      <c r="K48" s="18">
        <f t="shared" si="10"/>
        <v>9.0000000000000011E-3</v>
      </c>
      <c r="L48" s="120">
        <f t="shared" si="11"/>
        <v>0.93600000000000005</v>
      </c>
      <c r="M48" s="121"/>
    </row>
    <row r="49" spans="1:13">
      <c r="A49" s="122" t="s">
        <v>21</v>
      </c>
      <c r="B49" s="123"/>
      <c r="C49" s="20">
        <v>0.01</v>
      </c>
      <c r="D49" s="7">
        <f>C49*L7</f>
        <v>0.01</v>
      </c>
      <c r="E49" s="8">
        <v>378</v>
      </c>
      <c r="F49" s="8">
        <f t="shared" si="8"/>
        <v>3.7800000000000002</v>
      </c>
      <c r="G49" s="29">
        <v>1.2500000000000001E-2</v>
      </c>
      <c r="H49" s="12">
        <f>G49*M7</f>
        <v>1.2500000000000001E-2</v>
      </c>
      <c r="I49" s="23">
        <v>378</v>
      </c>
      <c r="J49" s="13">
        <f t="shared" si="9"/>
        <v>4.7250000000000005</v>
      </c>
      <c r="K49" s="18">
        <f t="shared" si="10"/>
        <v>2.2499999999999999E-2</v>
      </c>
      <c r="L49" s="120">
        <f>F49+J49</f>
        <v>8.5050000000000008</v>
      </c>
      <c r="M49" s="121"/>
    </row>
    <row r="50" spans="1:13">
      <c r="A50" s="122" t="s">
        <v>65</v>
      </c>
      <c r="B50" s="123"/>
      <c r="C50" s="7">
        <v>4.0000000000000001E-3</v>
      </c>
      <c r="D50" s="7">
        <f>C50*L7</f>
        <v>4.0000000000000001E-3</v>
      </c>
      <c r="E50" s="8">
        <v>135</v>
      </c>
      <c r="F50" s="8">
        <f t="shared" si="8"/>
        <v>0.54</v>
      </c>
      <c r="G50" s="38">
        <v>5.0000000000000001E-3</v>
      </c>
      <c r="H50" s="25">
        <f>G50*M7</f>
        <v>5.0000000000000001E-3</v>
      </c>
      <c r="I50" s="23">
        <v>135</v>
      </c>
      <c r="J50" s="13">
        <f t="shared" si="9"/>
        <v>0.67500000000000004</v>
      </c>
      <c r="K50" s="18">
        <f t="shared" si="10"/>
        <v>9.0000000000000011E-3</v>
      </c>
      <c r="L50" s="120">
        <f t="shared" ref="L50:L52" si="12">F50+J50</f>
        <v>1.2150000000000001</v>
      </c>
      <c r="M50" s="121"/>
    </row>
    <row r="51" spans="1:13" ht="14.45" customHeight="1">
      <c r="A51" s="122" t="s">
        <v>66</v>
      </c>
      <c r="B51" s="123"/>
      <c r="C51" s="34">
        <v>4.0000000000000002E-4</v>
      </c>
      <c r="D51" s="7">
        <f>C51*L7</f>
        <v>4.0000000000000002E-4</v>
      </c>
      <c r="E51" s="8">
        <v>588</v>
      </c>
      <c r="F51" s="8">
        <f t="shared" si="8"/>
        <v>0.23520000000000002</v>
      </c>
      <c r="G51" s="40">
        <v>5.0000000000000001E-4</v>
      </c>
      <c r="H51" s="25">
        <f>G51*M7</f>
        <v>5.0000000000000001E-4</v>
      </c>
      <c r="I51" s="23">
        <v>588</v>
      </c>
      <c r="J51" s="13">
        <f t="shared" si="9"/>
        <v>0.29399999999999998</v>
      </c>
      <c r="K51" s="18">
        <f t="shared" si="10"/>
        <v>8.9999999999999998E-4</v>
      </c>
      <c r="L51" s="120">
        <f t="shared" si="12"/>
        <v>0.5292</v>
      </c>
      <c r="M51" s="121"/>
    </row>
    <row r="52" spans="1:13" ht="14.45" customHeight="1">
      <c r="A52" s="122" t="s">
        <v>29</v>
      </c>
      <c r="B52" s="123"/>
      <c r="C52" s="34">
        <v>2.9999999999999997E-4</v>
      </c>
      <c r="D52" s="7">
        <f>C52*L7</f>
        <v>2.9999999999999997E-4</v>
      </c>
      <c r="E52" s="8">
        <v>20</v>
      </c>
      <c r="F52" s="8">
        <f t="shared" si="8"/>
        <v>5.9999999999999993E-3</v>
      </c>
      <c r="G52" s="40">
        <v>3.6999999999999999E-4</v>
      </c>
      <c r="H52" s="25">
        <f>G52*M7</f>
        <v>3.6999999999999999E-4</v>
      </c>
      <c r="I52" s="23">
        <v>20</v>
      </c>
      <c r="J52" s="13">
        <f t="shared" si="9"/>
        <v>7.4000000000000003E-3</v>
      </c>
      <c r="K52" s="18">
        <f t="shared" si="10"/>
        <v>6.7000000000000002E-4</v>
      </c>
      <c r="L52" s="120">
        <f t="shared" si="12"/>
        <v>1.3399999999999999E-2</v>
      </c>
      <c r="M52" s="121"/>
    </row>
    <row r="53" spans="1:13">
      <c r="A53" s="118"/>
      <c r="B53" s="119"/>
      <c r="C53" s="7"/>
      <c r="D53" s="7"/>
      <c r="E53" s="8"/>
      <c r="F53" s="8">
        <f>SUM(F43:F52)</f>
        <v>25.250200000000003</v>
      </c>
      <c r="G53" s="26"/>
      <c r="H53" s="25"/>
      <c r="I53" s="23"/>
      <c r="J53" s="13">
        <f>SUM(J43:J52)</f>
        <v>30.5549</v>
      </c>
      <c r="K53" s="18"/>
      <c r="L53" s="74"/>
      <c r="M53" s="76"/>
    </row>
    <row r="54" spans="1:13" ht="14.45" customHeight="1">
      <c r="A54" s="118" t="s">
        <v>44</v>
      </c>
      <c r="B54" s="119"/>
      <c r="C54" s="7">
        <v>6.9000000000000006E-2</v>
      </c>
      <c r="D54" s="7">
        <f>C54*L7</f>
        <v>6.9000000000000006E-2</v>
      </c>
      <c r="E54" s="8">
        <v>66</v>
      </c>
      <c r="F54" s="8">
        <f t="shared" ref="F54:F67" si="13">D54*E54</f>
        <v>4.5540000000000003</v>
      </c>
      <c r="G54" s="28">
        <v>8.2799999999999999E-2</v>
      </c>
      <c r="H54" s="25">
        <f>G54*M7</f>
        <v>8.2799999999999999E-2</v>
      </c>
      <c r="I54" s="23">
        <v>66</v>
      </c>
      <c r="J54" s="13">
        <f t="shared" ref="J54:J67" si="14">H54*I54</f>
        <v>5.4648000000000003</v>
      </c>
      <c r="K54" s="18">
        <f t="shared" ref="K54:K67" si="15">D54+H54</f>
        <v>0.15179999999999999</v>
      </c>
      <c r="L54" s="120">
        <f t="shared" ref="L54:L67" si="16">F54+J54</f>
        <v>10.018800000000001</v>
      </c>
      <c r="M54" s="121"/>
    </row>
    <row r="55" spans="1:13" ht="14.45" customHeight="1">
      <c r="A55" s="118" t="s">
        <v>19</v>
      </c>
      <c r="B55" s="119"/>
      <c r="C55" s="7">
        <v>6.7999999999999996E-3</v>
      </c>
      <c r="D55" s="7">
        <f>C55*L7</f>
        <v>6.7999999999999996E-3</v>
      </c>
      <c r="E55" s="8">
        <v>916</v>
      </c>
      <c r="F55" s="8">
        <f t="shared" si="13"/>
        <v>6.2287999999999997</v>
      </c>
      <c r="G55" s="28">
        <v>8.1600000000000006E-3</v>
      </c>
      <c r="H55" s="25">
        <f>G55*M7</f>
        <v>8.1600000000000006E-3</v>
      </c>
      <c r="I55" s="23">
        <v>916</v>
      </c>
      <c r="J55" s="13">
        <f t="shared" si="14"/>
        <v>7.4745600000000003</v>
      </c>
      <c r="K55" s="18">
        <f t="shared" si="15"/>
        <v>1.4960000000000001E-2</v>
      </c>
      <c r="L55" s="120">
        <f t="shared" ref="L55" si="17">F55+J55</f>
        <v>13.70336</v>
      </c>
      <c r="M55" s="121"/>
    </row>
    <row r="56" spans="1:13" ht="14.45" customHeight="1">
      <c r="A56" s="122" t="s">
        <v>29</v>
      </c>
      <c r="B56" s="123"/>
      <c r="C56" s="34">
        <v>5.0000000000000001E-4</v>
      </c>
      <c r="D56" s="7">
        <f>C56*L7</f>
        <v>5.0000000000000001E-4</v>
      </c>
      <c r="E56" s="8">
        <v>20</v>
      </c>
      <c r="F56" s="8">
        <f t="shared" si="13"/>
        <v>0.01</v>
      </c>
      <c r="G56" s="55">
        <v>5.9999999999999995E-4</v>
      </c>
      <c r="H56" s="25">
        <f>G56*M7</f>
        <v>5.9999999999999995E-4</v>
      </c>
      <c r="I56" s="23">
        <v>20</v>
      </c>
      <c r="J56" s="13">
        <f t="shared" si="14"/>
        <v>1.1999999999999999E-2</v>
      </c>
      <c r="K56" s="18">
        <f t="shared" si="15"/>
        <v>1.0999999999999998E-3</v>
      </c>
      <c r="L56" s="120">
        <f t="shared" si="16"/>
        <v>2.1999999999999999E-2</v>
      </c>
      <c r="M56" s="121"/>
    </row>
    <row r="57" spans="1:13">
      <c r="A57" s="122"/>
      <c r="B57" s="123"/>
      <c r="C57" s="7"/>
      <c r="D57" s="7"/>
      <c r="E57" s="8"/>
      <c r="F57" s="8">
        <f>SUM(F54:F56)</f>
        <v>10.7928</v>
      </c>
      <c r="G57" s="29"/>
      <c r="H57" s="25"/>
      <c r="I57" s="23"/>
      <c r="J57" s="13">
        <f>SUM(J54:J56)</f>
        <v>12.951360000000001</v>
      </c>
      <c r="K57" s="18"/>
      <c r="L57" s="120"/>
      <c r="M57" s="121"/>
    </row>
    <row r="58" spans="1:13">
      <c r="A58" s="122" t="s">
        <v>33</v>
      </c>
      <c r="B58" s="123"/>
      <c r="C58" s="7">
        <v>8.5180000000000006E-2</v>
      </c>
      <c r="D58" s="7">
        <f>C58*L7</f>
        <v>8.5180000000000006E-2</v>
      </c>
      <c r="E58" s="8">
        <v>580</v>
      </c>
      <c r="F58" s="8">
        <f t="shared" si="13"/>
        <v>49.404400000000003</v>
      </c>
      <c r="G58" s="29">
        <v>8.5180000000000006E-2</v>
      </c>
      <c r="H58" s="25">
        <f>G58*M7</f>
        <v>8.5180000000000006E-2</v>
      </c>
      <c r="I58" s="23">
        <v>580</v>
      </c>
      <c r="J58" s="13">
        <f t="shared" si="14"/>
        <v>49.404400000000003</v>
      </c>
      <c r="K58" s="18">
        <f t="shared" si="15"/>
        <v>0.17036000000000001</v>
      </c>
      <c r="L58" s="120">
        <f t="shared" si="16"/>
        <v>98.808800000000005</v>
      </c>
      <c r="M58" s="121"/>
    </row>
    <row r="59" spans="1:13">
      <c r="A59" s="122" t="s">
        <v>25</v>
      </c>
      <c r="B59" s="123"/>
      <c r="C59" s="7">
        <v>1.4E-2</v>
      </c>
      <c r="D59" s="7">
        <f>C59*L7</f>
        <v>1.4E-2</v>
      </c>
      <c r="E59" s="8">
        <v>66.98</v>
      </c>
      <c r="F59" s="8">
        <f t="shared" si="13"/>
        <v>0.93772000000000011</v>
      </c>
      <c r="G59" s="29">
        <v>1.4E-2</v>
      </c>
      <c r="H59" s="25">
        <f>G59*M7</f>
        <v>1.4E-2</v>
      </c>
      <c r="I59" s="23">
        <v>66.98</v>
      </c>
      <c r="J59" s="13">
        <f t="shared" si="14"/>
        <v>0.93772000000000011</v>
      </c>
      <c r="K59" s="18">
        <f t="shared" si="15"/>
        <v>2.8000000000000001E-2</v>
      </c>
      <c r="L59" s="120">
        <f t="shared" si="16"/>
        <v>1.8754400000000002</v>
      </c>
      <c r="M59" s="121"/>
    </row>
    <row r="60" spans="1:13">
      <c r="A60" s="122" t="s">
        <v>64</v>
      </c>
      <c r="B60" s="123"/>
      <c r="C60" s="7">
        <v>1.2500000000000001E-2</v>
      </c>
      <c r="D60" s="7">
        <f>C60*L7</f>
        <v>1.2500000000000001E-2</v>
      </c>
      <c r="E60" s="8">
        <v>46</v>
      </c>
      <c r="F60" s="8">
        <f t="shared" si="13"/>
        <v>0.57500000000000007</v>
      </c>
      <c r="G60" s="29">
        <v>1.2500000000000001E-2</v>
      </c>
      <c r="H60" s="25">
        <f>G60*M7</f>
        <v>1.2500000000000001E-2</v>
      </c>
      <c r="I60" s="23">
        <v>46</v>
      </c>
      <c r="J60" s="13">
        <f t="shared" si="14"/>
        <v>0.57500000000000007</v>
      </c>
      <c r="K60" s="18">
        <f t="shared" si="15"/>
        <v>2.5000000000000001E-2</v>
      </c>
      <c r="L60" s="120">
        <f t="shared" si="16"/>
        <v>1.1500000000000001</v>
      </c>
      <c r="M60" s="121"/>
    </row>
    <row r="61" spans="1:13">
      <c r="A61" s="122" t="s">
        <v>32</v>
      </c>
      <c r="B61" s="123"/>
      <c r="C61" s="7">
        <v>0.01</v>
      </c>
      <c r="D61" s="7">
        <f>C61*L7</f>
        <v>0.01</v>
      </c>
      <c r="E61" s="8">
        <v>104</v>
      </c>
      <c r="F61" s="8">
        <f t="shared" si="13"/>
        <v>1.04</v>
      </c>
      <c r="G61" s="29">
        <v>0.01</v>
      </c>
      <c r="H61" s="25">
        <f>G61*M7</f>
        <v>0.01</v>
      </c>
      <c r="I61" s="23">
        <v>104</v>
      </c>
      <c r="J61" s="13">
        <f t="shared" si="14"/>
        <v>1.04</v>
      </c>
      <c r="K61" s="18">
        <f t="shared" si="15"/>
        <v>0.02</v>
      </c>
      <c r="L61" s="120">
        <f t="shared" si="16"/>
        <v>2.08</v>
      </c>
      <c r="M61" s="121"/>
    </row>
    <row r="62" spans="1:13">
      <c r="A62" s="122" t="s">
        <v>65</v>
      </c>
      <c r="B62" s="123"/>
      <c r="C62" s="7">
        <v>4.0000000000000001E-3</v>
      </c>
      <c r="D62" s="7">
        <f>C62*L7</f>
        <v>4.0000000000000001E-3</v>
      </c>
      <c r="E62" s="8">
        <v>135</v>
      </c>
      <c r="F62" s="8">
        <f t="shared" si="13"/>
        <v>0.54</v>
      </c>
      <c r="G62" s="29">
        <v>4.0000000000000001E-3</v>
      </c>
      <c r="H62" s="25">
        <f>G62*M7</f>
        <v>4.0000000000000001E-3</v>
      </c>
      <c r="I62" s="23">
        <v>135</v>
      </c>
      <c r="J62" s="13">
        <f t="shared" si="14"/>
        <v>0.54</v>
      </c>
      <c r="K62" s="18">
        <f t="shared" si="15"/>
        <v>8.0000000000000002E-3</v>
      </c>
      <c r="L62" s="120">
        <f t="shared" si="16"/>
        <v>1.08</v>
      </c>
      <c r="M62" s="121"/>
    </row>
    <row r="63" spans="1:13">
      <c r="A63" s="122" t="s">
        <v>29</v>
      </c>
      <c r="B63" s="123"/>
      <c r="C63" s="34">
        <v>5.0000000000000001E-4</v>
      </c>
      <c r="D63" s="7">
        <f>C63*L7</f>
        <v>5.0000000000000001E-4</v>
      </c>
      <c r="E63" s="8">
        <v>20</v>
      </c>
      <c r="F63" s="8">
        <f t="shared" si="13"/>
        <v>0.01</v>
      </c>
      <c r="G63" s="55">
        <v>5.0000000000000001E-4</v>
      </c>
      <c r="H63" s="25">
        <f>G63*M7</f>
        <v>5.0000000000000001E-4</v>
      </c>
      <c r="I63" s="23">
        <v>20</v>
      </c>
      <c r="J63" s="13">
        <f t="shared" si="14"/>
        <v>0.01</v>
      </c>
      <c r="K63" s="18">
        <f t="shared" si="15"/>
        <v>1E-3</v>
      </c>
      <c r="L63" s="120">
        <f t="shared" si="16"/>
        <v>0.02</v>
      </c>
      <c r="M63" s="121"/>
    </row>
    <row r="64" spans="1:13">
      <c r="A64" s="122"/>
      <c r="B64" s="123"/>
      <c r="C64" s="34"/>
      <c r="D64" s="7"/>
      <c r="E64" s="8"/>
      <c r="F64" s="8">
        <f>SUM(F58:F63)</f>
        <v>52.50712</v>
      </c>
      <c r="G64" s="55"/>
      <c r="H64" s="25"/>
      <c r="I64" s="23"/>
      <c r="J64" s="13">
        <f>SUM(J58:J63)</f>
        <v>52.50712</v>
      </c>
      <c r="K64" s="18"/>
      <c r="L64" s="74"/>
      <c r="M64" s="76"/>
    </row>
    <row r="65" spans="1:13" ht="14.45" customHeight="1">
      <c r="A65" s="118" t="s">
        <v>22</v>
      </c>
      <c r="B65" s="119"/>
      <c r="C65" s="7">
        <v>1E-3</v>
      </c>
      <c r="D65" s="7">
        <f>C65*L7</f>
        <v>1E-3</v>
      </c>
      <c r="E65" s="8">
        <v>35</v>
      </c>
      <c r="F65" s="8">
        <f t="shared" si="13"/>
        <v>3.5000000000000003E-2</v>
      </c>
      <c r="G65" s="29">
        <v>1E-3</v>
      </c>
      <c r="H65" s="25">
        <f>G65*M7</f>
        <v>1E-3</v>
      </c>
      <c r="I65" s="23">
        <v>35</v>
      </c>
      <c r="J65" s="13">
        <f t="shared" si="14"/>
        <v>3.5000000000000003E-2</v>
      </c>
      <c r="K65" s="18">
        <f t="shared" si="15"/>
        <v>2E-3</v>
      </c>
      <c r="L65" s="120">
        <f t="shared" si="16"/>
        <v>7.0000000000000007E-2</v>
      </c>
      <c r="M65" s="121"/>
    </row>
    <row r="66" spans="1:13" ht="14.45" customHeight="1">
      <c r="A66" s="118" t="s">
        <v>64</v>
      </c>
      <c r="B66" s="119"/>
      <c r="C66" s="34">
        <v>1.58E-3</v>
      </c>
      <c r="D66" s="7">
        <f>C66*L7</f>
        <v>1.58E-3</v>
      </c>
      <c r="E66" s="8">
        <v>46</v>
      </c>
      <c r="F66" s="8">
        <f t="shared" si="13"/>
        <v>7.2679999999999995E-2</v>
      </c>
      <c r="G66" s="55">
        <v>1.58E-3</v>
      </c>
      <c r="H66" s="25">
        <f>G66*M7</f>
        <v>1.58E-3</v>
      </c>
      <c r="I66" s="23">
        <v>46</v>
      </c>
      <c r="J66" s="13">
        <f t="shared" si="14"/>
        <v>7.2679999999999995E-2</v>
      </c>
      <c r="K66" s="18">
        <f t="shared" si="15"/>
        <v>3.16E-3</v>
      </c>
      <c r="L66" s="120">
        <f t="shared" si="16"/>
        <v>0.14535999999999999</v>
      </c>
      <c r="M66" s="121"/>
    </row>
    <row r="67" spans="1:13" ht="14.45" customHeight="1">
      <c r="A67" s="118" t="s">
        <v>19</v>
      </c>
      <c r="B67" s="119"/>
      <c r="C67" s="7">
        <v>1E-3</v>
      </c>
      <c r="D67" s="7">
        <f>C67*L7</f>
        <v>1E-3</v>
      </c>
      <c r="E67" s="8">
        <v>916</v>
      </c>
      <c r="F67" s="8">
        <f t="shared" si="13"/>
        <v>0.91600000000000004</v>
      </c>
      <c r="G67" s="28">
        <v>1E-3</v>
      </c>
      <c r="H67" s="25">
        <f>G67*M7</f>
        <v>1E-3</v>
      </c>
      <c r="I67" s="23">
        <v>916</v>
      </c>
      <c r="J67" s="13">
        <f t="shared" si="14"/>
        <v>0.91600000000000004</v>
      </c>
      <c r="K67" s="18">
        <f t="shared" si="15"/>
        <v>2E-3</v>
      </c>
      <c r="L67" s="120">
        <f t="shared" si="16"/>
        <v>1.8320000000000001</v>
      </c>
      <c r="M67" s="121"/>
    </row>
    <row r="68" spans="1:13" ht="14.45" customHeight="1">
      <c r="A68" s="118" t="s">
        <v>66</v>
      </c>
      <c r="B68" s="119"/>
      <c r="C68" s="34">
        <v>1E-4</v>
      </c>
      <c r="D68" s="7">
        <f>C68*L7</f>
        <v>1E-4</v>
      </c>
      <c r="E68" s="8">
        <v>588</v>
      </c>
      <c r="F68" s="8">
        <f>D68*E68</f>
        <v>5.8800000000000005E-2</v>
      </c>
      <c r="G68" s="113">
        <v>1E-4</v>
      </c>
      <c r="H68" s="25">
        <f>G68*M7</f>
        <v>1E-4</v>
      </c>
      <c r="I68" s="23">
        <v>588</v>
      </c>
      <c r="J68" s="13">
        <f>H68*I68</f>
        <v>5.8800000000000005E-2</v>
      </c>
      <c r="K68" s="18">
        <f>D68+H68</f>
        <v>2.0000000000000001E-4</v>
      </c>
      <c r="L68" s="120">
        <f>F68+J68</f>
        <v>0.11760000000000001</v>
      </c>
      <c r="M68" s="126"/>
    </row>
    <row r="69" spans="1:13" ht="14.45" customHeight="1">
      <c r="A69" s="122"/>
      <c r="B69" s="123"/>
      <c r="C69" s="7"/>
      <c r="D69" s="7"/>
      <c r="E69" s="8"/>
      <c r="F69" s="8">
        <f>SUM(F65:F68)</f>
        <v>1.0824800000000001</v>
      </c>
      <c r="G69" s="19"/>
      <c r="H69" s="25"/>
      <c r="I69" s="23"/>
      <c r="J69" s="13">
        <f>SUM(J65:J68)</f>
        <v>1.0824800000000001</v>
      </c>
      <c r="K69" s="18"/>
      <c r="L69" s="74"/>
      <c r="M69" s="76"/>
    </row>
    <row r="70" spans="1:13">
      <c r="A70" s="122" t="s">
        <v>75</v>
      </c>
      <c r="B70" s="123"/>
      <c r="C70" s="7">
        <v>4.5199999999999997E-2</v>
      </c>
      <c r="D70" s="7">
        <f>C70*L7</f>
        <v>4.5199999999999997E-2</v>
      </c>
      <c r="E70" s="8">
        <v>156</v>
      </c>
      <c r="F70" s="8">
        <f t="shared" ref="F70:F71" si="18">D70*E70</f>
        <v>7.0511999999999997</v>
      </c>
      <c r="G70" s="29">
        <v>4.5199999999999997E-2</v>
      </c>
      <c r="H70" s="25">
        <f>G70*M7</f>
        <v>4.5199999999999997E-2</v>
      </c>
      <c r="I70" s="23">
        <v>156</v>
      </c>
      <c r="J70" s="13">
        <f t="shared" ref="J70:J71" si="19">H70*I70</f>
        <v>7.0511999999999997</v>
      </c>
      <c r="K70" s="18">
        <f t="shared" ref="K70:K71" si="20">D70+H70</f>
        <v>9.0399999999999994E-2</v>
      </c>
      <c r="L70" s="120">
        <f t="shared" ref="L70" si="21">F70+J70</f>
        <v>14.102399999999999</v>
      </c>
      <c r="M70" s="121"/>
    </row>
    <row r="71" spans="1:13">
      <c r="A71" s="122" t="s">
        <v>26</v>
      </c>
      <c r="B71" s="123"/>
      <c r="C71" s="7">
        <v>7.0000000000000001E-3</v>
      </c>
      <c r="D71" s="7">
        <f>C71*L7</f>
        <v>7.0000000000000001E-3</v>
      </c>
      <c r="E71" s="8">
        <v>97</v>
      </c>
      <c r="F71" s="8">
        <f t="shared" si="18"/>
        <v>0.67900000000000005</v>
      </c>
      <c r="G71" s="29">
        <v>7.0000000000000001E-3</v>
      </c>
      <c r="H71" s="25">
        <f>G71*M7</f>
        <v>7.0000000000000001E-3</v>
      </c>
      <c r="I71" s="23">
        <v>97</v>
      </c>
      <c r="J71" s="13">
        <f t="shared" si="19"/>
        <v>0.67900000000000005</v>
      </c>
      <c r="K71" s="18">
        <f t="shared" si="20"/>
        <v>1.4E-2</v>
      </c>
      <c r="L71" s="120">
        <f t="shared" ref="L71" si="22">F71+J71</f>
        <v>1.3580000000000001</v>
      </c>
      <c r="M71" s="121"/>
    </row>
    <row r="72" spans="1:13">
      <c r="A72" s="122"/>
      <c r="B72" s="123"/>
      <c r="C72" s="7"/>
      <c r="D72" s="7"/>
      <c r="E72" s="8"/>
      <c r="F72" s="8">
        <f>SUM(F70:F71)</f>
        <v>7.7302</v>
      </c>
      <c r="G72" s="29"/>
      <c r="H72" s="25"/>
      <c r="I72" s="23"/>
      <c r="J72" s="13">
        <f>SUM(J70:J71)</f>
        <v>7.7302</v>
      </c>
      <c r="K72" s="18"/>
      <c r="L72" s="74"/>
      <c r="M72" s="76"/>
    </row>
    <row r="73" spans="1:13">
      <c r="A73" s="118" t="s">
        <v>50</v>
      </c>
      <c r="B73" s="119"/>
      <c r="C73" s="7">
        <v>0.02</v>
      </c>
      <c r="D73" s="7">
        <f>C73*L7</f>
        <v>0.02</v>
      </c>
      <c r="E73" s="8">
        <v>74</v>
      </c>
      <c r="F73" s="8">
        <f>D73*E73</f>
        <v>1.48</v>
      </c>
      <c r="G73" s="39">
        <v>0.03</v>
      </c>
      <c r="H73" s="25">
        <f>G73*M7</f>
        <v>0.03</v>
      </c>
      <c r="I73" s="23">
        <v>74</v>
      </c>
      <c r="J73" s="13">
        <f>H73*I73</f>
        <v>2.2199999999999998</v>
      </c>
      <c r="K73" s="18">
        <f>D73+H73</f>
        <v>0.05</v>
      </c>
      <c r="L73" s="120">
        <f>F73+J73</f>
        <v>3.6999999999999997</v>
      </c>
      <c r="M73" s="126"/>
    </row>
    <row r="74" spans="1:13">
      <c r="A74" s="118"/>
      <c r="B74" s="119"/>
      <c r="C74" s="7"/>
      <c r="D74" s="7"/>
      <c r="E74" s="8"/>
      <c r="F74" s="8"/>
      <c r="G74" s="39"/>
      <c r="H74" s="25"/>
      <c r="I74" s="23"/>
      <c r="J74" s="13"/>
      <c r="K74" s="18"/>
      <c r="L74" s="120"/>
      <c r="M74" s="126"/>
    </row>
    <row r="75" spans="1:13">
      <c r="A75" s="118" t="s">
        <v>38</v>
      </c>
      <c r="B75" s="119"/>
      <c r="C75" s="7">
        <v>0.05</v>
      </c>
      <c r="D75" s="7">
        <f>C75*L7</f>
        <v>0.05</v>
      </c>
      <c r="E75" s="8">
        <v>68</v>
      </c>
      <c r="F75" s="8">
        <f>D75*E75</f>
        <v>3.4000000000000004</v>
      </c>
      <c r="G75" s="39">
        <v>0.06</v>
      </c>
      <c r="H75" s="25">
        <f>G75*M7</f>
        <v>0.06</v>
      </c>
      <c r="I75" s="23">
        <v>68</v>
      </c>
      <c r="J75" s="13">
        <f>H75*I75</f>
        <v>4.08</v>
      </c>
      <c r="K75" s="18">
        <f>D75+H75</f>
        <v>0.11</v>
      </c>
      <c r="L75" s="120">
        <f>F75+J75</f>
        <v>7.48</v>
      </c>
      <c r="M75" s="126"/>
    </row>
    <row r="76" spans="1:13" ht="14.45" customHeight="1">
      <c r="A76" s="118"/>
      <c r="B76" s="119"/>
      <c r="C76" s="7"/>
      <c r="D76" s="7"/>
      <c r="E76" s="8"/>
      <c r="F76" s="8"/>
      <c r="G76" s="12"/>
      <c r="H76" s="12"/>
      <c r="I76" s="23"/>
      <c r="J76" s="13"/>
      <c r="K76" s="18"/>
      <c r="L76" s="74"/>
      <c r="M76" s="75"/>
    </row>
    <row r="77" spans="1:13">
      <c r="A77" s="132" t="s">
        <v>3</v>
      </c>
      <c r="B77" s="133"/>
      <c r="C77" s="9"/>
      <c r="D77" s="10"/>
      <c r="E77" s="10"/>
      <c r="F77" s="10">
        <f>F31+F32+F36+F37+F39+F41+F53+F57+F64+F69+F72+F73+F75</f>
        <v>169.24939999999998</v>
      </c>
      <c r="G77" s="14"/>
      <c r="H77" s="14"/>
      <c r="I77" s="15"/>
      <c r="J77" s="16">
        <f>J31+J32+J36+J37+J39+J41+J53+J57+J64+J69+J72+J73+J75</f>
        <v>195.37036000000001</v>
      </c>
      <c r="K77" s="18">
        <f>D77+H77</f>
        <v>0</v>
      </c>
      <c r="L77" s="134">
        <f>SUM(L27:L76)</f>
        <v>364.61975999999987</v>
      </c>
      <c r="M77" s="135"/>
    </row>
    <row r="78" spans="1:13">
      <c r="A78" s="53"/>
      <c r="B78" s="53"/>
      <c r="C78" s="53"/>
      <c r="D78" s="53"/>
      <c r="E78" s="53"/>
      <c r="F78" s="53"/>
      <c r="G78" s="54"/>
      <c r="H78" s="54"/>
      <c r="I78" s="54"/>
      <c r="J78" s="54"/>
      <c r="K78" s="54"/>
      <c r="L78" s="54"/>
      <c r="M78" s="54"/>
    </row>
    <row r="80" spans="1:13">
      <c r="E80" s="82" t="s">
        <v>67</v>
      </c>
      <c r="F80" s="33">
        <f>F31+F32+F36+F37+F39</f>
        <v>50.266599999999997</v>
      </c>
      <c r="J80" s="33">
        <f>J31+J32+J36+J37+J39</f>
        <v>56.344299999999997</v>
      </c>
      <c r="M80" s="33">
        <f>F77+J77</f>
        <v>364.61975999999999</v>
      </c>
    </row>
    <row r="81" spans="5:10">
      <c r="E81" s="82" t="s">
        <v>68</v>
      </c>
      <c r="F81" s="33">
        <f>F41+F53+F57+F64+F69+F72+F73+F75</f>
        <v>118.98280000000001</v>
      </c>
      <c r="J81" s="33">
        <f>J41+J53+J57+J64+J69+J72+J73+J75</f>
        <v>139.02606000000003</v>
      </c>
    </row>
    <row r="82" spans="5:10">
      <c r="F82" s="33">
        <f>SUM(F80:F81)</f>
        <v>169.24940000000001</v>
      </c>
      <c r="J82" s="33">
        <f>SUM(J80:J81)</f>
        <v>195.37036000000003</v>
      </c>
    </row>
    <row r="84" spans="5:10">
      <c r="F84" s="33"/>
      <c r="J84" s="33"/>
    </row>
  </sheetData>
  <mergeCells count="131">
    <mergeCell ref="L40:M40"/>
    <mergeCell ref="A37:B37"/>
    <mergeCell ref="A36:B36"/>
    <mergeCell ref="A26:B26"/>
    <mergeCell ref="A29:B29"/>
    <mergeCell ref="A28:B28"/>
    <mergeCell ref="A30:B30"/>
    <mergeCell ref="A40:B40"/>
    <mergeCell ref="A32:B32"/>
    <mergeCell ref="A31:B31"/>
    <mergeCell ref="A33:B33"/>
    <mergeCell ref="A39:B39"/>
    <mergeCell ref="A38:B38"/>
    <mergeCell ref="L39:M39"/>
    <mergeCell ref="A35:B35"/>
    <mergeCell ref="L35:M35"/>
    <mergeCell ref="L37:M37"/>
    <mergeCell ref="L34:M34"/>
    <mergeCell ref="L38:M38"/>
    <mergeCell ref="A34:B34"/>
    <mergeCell ref="A12:B12"/>
    <mergeCell ref="A17:B17"/>
    <mergeCell ref="A21:B21"/>
    <mergeCell ref="A20:B20"/>
    <mergeCell ref="A24:B24"/>
    <mergeCell ref="A15:B15"/>
    <mergeCell ref="A16:B16"/>
    <mergeCell ref="A22:B22"/>
    <mergeCell ref="A19:B19"/>
    <mergeCell ref="E14:H14"/>
    <mergeCell ref="E15:H15"/>
    <mergeCell ref="E16:H16"/>
    <mergeCell ref="E17:H17"/>
    <mergeCell ref="E18:H18"/>
    <mergeCell ref="E21:H21"/>
    <mergeCell ref="A14:B14"/>
    <mergeCell ref="E22:H22"/>
    <mergeCell ref="E24:H24"/>
    <mergeCell ref="B2:H2"/>
    <mergeCell ref="G4:I4"/>
    <mergeCell ref="L29:M29"/>
    <mergeCell ref="L28:M28"/>
    <mergeCell ref="L26:M26"/>
    <mergeCell ref="A11:B11"/>
    <mergeCell ref="A13:B13"/>
    <mergeCell ref="A27:B27"/>
    <mergeCell ref="L33:M33"/>
    <mergeCell ref="L30:M30"/>
    <mergeCell ref="B3:H3"/>
    <mergeCell ref="G5:I5"/>
    <mergeCell ref="A8:B9"/>
    <mergeCell ref="E8:G8"/>
    <mergeCell ref="I8:K8"/>
    <mergeCell ref="L8:M8"/>
    <mergeCell ref="E10:H10"/>
    <mergeCell ref="E11:H11"/>
    <mergeCell ref="A10:B10"/>
    <mergeCell ref="A18:B18"/>
    <mergeCell ref="L32:M32"/>
    <mergeCell ref="L27:M27"/>
    <mergeCell ref="E12:H12"/>
    <mergeCell ref="E13:H13"/>
    <mergeCell ref="A41:B41"/>
    <mergeCell ref="A47:B47"/>
    <mergeCell ref="A44:B44"/>
    <mergeCell ref="A43:B43"/>
    <mergeCell ref="L45:M45"/>
    <mergeCell ref="L42:M42"/>
    <mergeCell ref="L41:M41"/>
    <mergeCell ref="L46:M46"/>
    <mergeCell ref="L49:M49"/>
    <mergeCell ref="A49:B49"/>
    <mergeCell ref="L44:M44"/>
    <mergeCell ref="L74:M74"/>
    <mergeCell ref="A60:B60"/>
    <mergeCell ref="L60:M60"/>
    <mergeCell ref="L56:M56"/>
    <mergeCell ref="A51:B51"/>
    <mergeCell ref="A69:B69"/>
    <mergeCell ref="L48:M48"/>
    <mergeCell ref="A45:B45"/>
    <mergeCell ref="A42:B42"/>
    <mergeCell ref="A46:B46"/>
    <mergeCell ref="L47:M47"/>
    <mergeCell ref="A48:B48"/>
    <mergeCell ref="L43:M43"/>
    <mergeCell ref="L67:M67"/>
    <mergeCell ref="A66:B66"/>
    <mergeCell ref="A67:B67"/>
    <mergeCell ref="A68:B68"/>
    <mergeCell ref="L65:M65"/>
    <mergeCell ref="L54:M54"/>
    <mergeCell ref="L50:M50"/>
    <mergeCell ref="A57:B57"/>
    <mergeCell ref="A58:B58"/>
    <mergeCell ref="L57:M57"/>
    <mergeCell ref="L58:M58"/>
    <mergeCell ref="A62:B62"/>
    <mergeCell ref="L62:M62"/>
    <mergeCell ref="L59:M59"/>
    <mergeCell ref="A61:B61"/>
    <mergeCell ref="A59:B59"/>
    <mergeCell ref="L61:M61"/>
    <mergeCell ref="A50:B50"/>
    <mergeCell ref="A54:B54"/>
    <mergeCell ref="A56:B56"/>
    <mergeCell ref="L51:M51"/>
    <mergeCell ref="L77:M77"/>
    <mergeCell ref="A55:B55"/>
    <mergeCell ref="L55:M55"/>
    <mergeCell ref="A71:B71"/>
    <mergeCell ref="L71:M71"/>
    <mergeCell ref="A52:B52"/>
    <mergeCell ref="A53:B53"/>
    <mergeCell ref="L52:M52"/>
    <mergeCell ref="L75:M75"/>
    <mergeCell ref="A76:B76"/>
    <mergeCell ref="A77:B77"/>
    <mergeCell ref="A75:B75"/>
    <mergeCell ref="A70:B70"/>
    <mergeCell ref="L70:M70"/>
    <mergeCell ref="A72:B72"/>
    <mergeCell ref="A73:B73"/>
    <mergeCell ref="L73:M73"/>
    <mergeCell ref="L68:M68"/>
    <mergeCell ref="L63:M63"/>
    <mergeCell ref="A63:B63"/>
    <mergeCell ref="A64:B64"/>
    <mergeCell ref="A65:B65"/>
    <mergeCell ref="L66:M66"/>
    <mergeCell ref="A74:B7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3"/>
  <sheetViews>
    <sheetView workbookViewId="0">
      <selection activeCell="J9" sqref="J9"/>
    </sheetView>
  </sheetViews>
  <sheetFormatPr defaultColWidth="8.85546875" defaultRowHeight="15"/>
  <cols>
    <col min="1" max="1" width="4" style="89" customWidth="1"/>
    <col min="2" max="2" width="30.85546875" style="89" customWidth="1"/>
    <col min="3" max="3" width="9.7109375" style="89" customWidth="1"/>
    <col min="4" max="4" width="10.28515625" style="89" customWidth="1"/>
    <col min="5" max="5" width="9.28515625" style="89" customWidth="1"/>
    <col min="6" max="6" width="8.28515625" style="89" customWidth="1"/>
    <col min="7" max="7" width="8" style="89" customWidth="1"/>
    <col min="8" max="8" width="7.28515625" style="89" customWidth="1"/>
    <col min="9" max="9" width="9.5703125" style="89" customWidth="1"/>
    <col min="10" max="10" width="7.7109375" style="89" customWidth="1"/>
    <col min="11" max="11" width="7.28515625" style="89" customWidth="1"/>
    <col min="12" max="12" width="7.7109375" style="89" customWidth="1"/>
    <col min="13" max="13" width="7.85546875" style="89" customWidth="1"/>
    <col min="14" max="16384" width="8.85546875" style="89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B2" s="146" t="s">
        <v>0</v>
      </c>
      <c r="C2" s="146"/>
      <c r="D2" s="146"/>
      <c r="E2" s="146"/>
      <c r="F2" s="146"/>
      <c r="G2" s="146"/>
      <c r="H2" s="146"/>
      <c r="J2" s="115" t="s">
        <v>132</v>
      </c>
      <c r="K2" s="5"/>
      <c r="L2" s="5"/>
      <c r="M2" s="5"/>
    </row>
    <row r="3" spans="1:13">
      <c r="B3" s="153" t="s">
        <v>15</v>
      </c>
      <c r="C3" s="153"/>
      <c r="D3" s="153"/>
      <c r="E3" s="153"/>
      <c r="F3" s="153"/>
      <c r="G3" s="153"/>
      <c r="H3" s="153"/>
      <c r="J3" s="5"/>
      <c r="K3" s="5"/>
      <c r="L3" s="5"/>
      <c r="M3" s="5"/>
    </row>
    <row r="4" spans="1:13">
      <c r="G4" s="147" t="s">
        <v>1</v>
      </c>
      <c r="H4" s="147"/>
      <c r="I4" s="147"/>
      <c r="J4" s="5"/>
      <c r="K4" s="5"/>
      <c r="L4" s="5"/>
      <c r="M4" s="5"/>
    </row>
    <row r="5" spans="1:13">
      <c r="G5" s="154" t="s">
        <v>61</v>
      </c>
      <c r="H5" s="154"/>
      <c r="I5" s="154"/>
      <c r="L5" s="4"/>
      <c r="M5" s="4"/>
    </row>
    <row r="6" spans="1:13">
      <c r="G6" s="90"/>
      <c r="H6" s="90"/>
      <c r="I6" s="90"/>
      <c r="L6" s="3" t="s">
        <v>11</v>
      </c>
      <c r="M6" s="3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 ht="45">
      <c r="A8" s="142" t="s">
        <v>2</v>
      </c>
      <c r="B8" s="155"/>
      <c r="C8" s="57" t="s">
        <v>13</v>
      </c>
      <c r="D8" s="56" t="s">
        <v>14</v>
      </c>
      <c r="E8" s="158"/>
      <c r="F8" s="158"/>
      <c r="G8" s="158"/>
      <c r="H8" s="91"/>
      <c r="I8" s="127"/>
      <c r="J8" s="127"/>
      <c r="K8" s="127"/>
      <c r="L8" s="127"/>
      <c r="M8" s="127"/>
    </row>
    <row r="9" spans="1:13" ht="15.75" thickBot="1">
      <c r="A9" s="169"/>
      <c r="B9" s="170"/>
      <c r="C9" s="51"/>
      <c r="D9" s="104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165" t="s">
        <v>107</v>
      </c>
      <c r="B10" s="166"/>
      <c r="C10" s="32">
        <v>150</v>
      </c>
      <c r="D10" s="103">
        <v>200</v>
      </c>
      <c r="E10" s="128"/>
      <c r="F10" s="129"/>
      <c r="G10" s="129"/>
      <c r="H10" s="129"/>
      <c r="I10" s="66"/>
      <c r="J10" s="66"/>
      <c r="K10" s="31"/>
      <c r="L10" s="31"/>
      <c r="M10" s="31"/>
    </row>
    <row r="11" spans="1:13">
      <c r="A11" s="167" t="s">
        <v>53</v>
      </c>
      <c r="B11" s="168"/>
      <c r="C11" s="32">
        <v>15</v>
      </c>
      <c r="D11" s="102">
        <v>20</v>
      </c>
      <c r="E11" s="96"/>
      <c r="F11" s="97"/>
      <c r="G11" s="97"/>
      <c r="H11" s="97"/>
      <c r="I11" s="66"/>
      <c r="J11" s="66"/>
      <c r="K11" s="31"/>
      <c r="L11" s="31"/>
      <c r="M11" s="31"/>
    </row>
    <row r="12" spans="1:13">
      <c r="A12" s="116" t="s">
        <v>43</v>
      </c>
      <c r="B12" s="148"/>
      <c r="C12" s="24">
        <v>200</v>
      </c>
      <c r="D12" s="70">
        <v>200</v>
      </c>
      <c r="E12" s="130"/>
      <c r="F12" s="131"/>
      <c r="G12" s="131"/>
      <c r="H12" s="131"/>
      <c r="I12" s="66"/>
      <c r="J12" s="66"/>
      <c r="K12" s="31"/>
      <c r="L12" s="31"/>
      <c r="M12" s="31"/>
    </row>
    <row r="13" spans="1:13" ht="15.75" customHeight="1">
      <c r="A13" s="116" t="s">
        <v>70</v>
      </c>
      <c r="B13" s="117"/>
      <c r="C13" s="24">
        <v>100</v>
      </c>
      <c r="D13" s="71">
        <v>100</v>
      </c>
      <c r="E13" s="130"/>
      <c r="F13" s="131"/>
      <c r="G13" s="131"/>
      <c r="H13" s="131"/>
      <c r="I13" s="66"/>
      <c r="J13" s="66"/>
      <c r="K13" s="31"/>
      <c r="L13" s="31"/>
      <c r="M13" s="31"/>
    </row>
    <row r="14" spans="1:13" ht="15.75" customHeight="1">
      <c r="A14" s="151" t="s">
        <v>50</v>
      </c>
      <c r="B14" s="152"/>
      <c r="C14" s="32">
        <v>20</v>
      </c>
      <c r="D14" s="71">
        <v>30</v>
      </c>
      <c r="E14" s="130"/>
      <c r="F14" s="131"/>
      <c r="G14" s="131"/>
      <c r="H14" s="131"/>
      <c r="I14" s="66"/>
      <c r="J14" s="66"/>
      <c r="K14" s="31"/>
      <c r="L14" s="31"/>
      <c r="M14" s="31"/>
    </row>
    <row r="15" spans="1:13" ht="15.75" customHeight="1">
      <c r="A15" s="116" t="s">
        <v>38</v>
      </c>
      <c r="B15" s="117"/>
      <c r="C15" s="32">
        <v>40</v>
      </c>
      <c r="D15" s="71">
        <v>40</v>
      </c>
      <c r="E15" s="130"/>
      <c r="F15" s="131"/>
      <c r="G15" s="131"/>
      <c r="H15" s="131"/>
      <c r="I15" s="66"/>
      <c r="J15" s="66"/>
      <c r="K15" s="31"/>
      <c r="L15" s="31"/>
      <c r="M15" s="31"/>
    </row>
    <row r="16" spans="1:13" ht="14.45" customHeight="1">
      <c r="A16" s="116"/>
      <c r="B16" s="117"/>
      <c r="C16" s="24"/>
      <c r="D16" s="71"/>
      <c r="E16" s="130"/>
      <c r="F16" s="130"/>
      <c r="G16" s="130"/>
      <c r="H16" s="130"/>
      <c r="I16" s="66"/>
      <c r="J16" s="66"/>
      <c r="K16" s="31"/>
      <c r="L16" s="31"/>
      <c r="M16" s="31"/>
    </row>
    <row r="17" spans="1:13">
      <c r="A17" s="116" t="s">
        <v>88</v>
      </c>
      <c r="B17" s="117"/>
      <c r="C17" s="24">
        <v>60</v>
      </c>
      <c r="D17" s="71">
        <v>100</v>
      </c>
      <c r="E17" s="130"/>
      <c r="F17" s="130"/>
      <c r="G17" s="130"/>
      <c r="H17" s="130"/>
      <c r="I17" s="66"/>
      <c r="J17" s="66"/>
      <c r="K17" s="31"/>
      <c r="L17" s="31"/>
      <c r="M17" s="31"/>
    </row>
    <row r="18" spans="1:13">
      <c r="A18" s="116" t="s">
        <v>89</v>
      </c>
      <c r="B18" s="117"/>
      <c r="C18" s="24">
        <v>200</v>
      </c>
      <c r="D18" s="71">
        <v>250</v>
      </c>
      <c r="E18" s="130"/>
      <c r="F18" s="131"/>
      <c r="G18" s="131"/>
      <c r="H18" s="131"/>
      <c r="I18" s="66"/>
      <c r="J18" s="66"/>
      <c r="K18" s="31"/>
      <c r="L18" s="31"/>
      <c r="M18" s="31"/>
    </row>
    <row r="19" spans="1:13" ht="15" customHeight="1">
      <c r="A19" s="116" t="s">
        <v>23</v>
      </c>
      <c r="B19" s="117"/>
      <c r="C19" s="24">
        <v>150</v>
      </c>
      <c r="D19" s="71">
        <v>180</v>
      </c>
      <c r="E19" s="130"/>
      <c r="F19" s="131"/>
      <c r="G19" s="131"/>
      <c r="H19" s="131"/>
      <c r="I19" s="66"/>
      <c r="J19" s="66"/>
      <c r="K19" s="31"/>
      <c r="L19" s="31"/>
      <c r="M19" s="31"/>
    </row>
    <row r="20" spans="1:13" ht="15" customHeight="1">
      <c r="A20" s="116" t="s">
        <v>109</v>
      </c>
      <c r="B20" s="117"/>
      <c r="C20" s="24">
        <v>100</v>
      </c>
      <c r="D20" s="71">
        <v>100</v>
      </c>
      <c r="E20" s="92"/>
      <c r="F20" s="93"/>
      <c r="G20" s="93"/>
      <c r="H20" s="93"/>
      <c r="I20" s="66"/>
      <c r="J20" s="66"/>
      <c r="K20" s="31"/>
      <c r="L20" s="31"/>
      <c r="M20" s="31"/>
    </row>
    <row r="21" spans="1:13" ht="15" customHeight="1">
      <c r="A21" s="116" t="s">
        <v>102</v>
      </c>
      <c r="B21" s="117"/>
      <c r="C21" s="24">
        <v>20</v>
      </c>
      <c r="D21" s="71">
        <v>20</v>
      </c>
      <c r="E21" s="92"/>
      <c r="F21" s="93"/>
      <c r="G21" s="93"/>
      <c r="H21" s="93"/>
      <c r="I21" s="66"/>
      <c r="J21" s="66"/>
      <c r="K21" s="31"/>
      <c r="L21" s="31"/>
      <c r="M21" s="31"/>
    </row>
    <row r="22" spans="1:13">
      <c r="A22" s="116" t="s">
        <v>83</v>
      </c>
      <c r="B22" s="117"/>
      <c r="C22" s="24">
        <v>200</v>
      </c>
      <c r="D22" s="71">
        <v>200</v>
      </c>
      <c r="E22" s="130"/>
      <c r="F22" s="131"/>
      <c r="G22" s="131"/>
      <c r="H22" s="131"/>
      <c r="I22" s="66"/>
      <c r="J22" s="66"/>
      <c r="K22" s="31"/>
      <c r="L22" s="31"/>
      <c r="M22" s="31"/>
    </row>
    <row r="23" spans="1:13">
      <c r="A23" s="116" t="s">
        <v>38</v>
      </c>
      <c r="B23" s="117"/>
      <c r="C23" s="24">
        <v>50</v>
      </c>
      <c r="D23" s="71">
        <v>60</v>
      </c>
      <c r="E23" s="130"/>
      <c r="F23" s="131"/>
      <c r="G23" s="131"/>
      <c r="H23" s="131"/>
      <c r="I23" s="66"/>
      <c r="J23" s="66"/>
      <c r="K23" s="31"/>
      <c r="L23" s="31"/>
      <c r="M23" s="31"/>
    </row>
    <row r="24" spans="1:13">
      <c r="A24" s="87" t="s">
        <v>50</v>
      </c>
      <c r="B24" s="88"/>
      <c r="C24" s="24">
        <v>20</v>
      </c>
      <c r="D24" s="72">
        <v>30</v>
      </c>
      <c r="E24" s="92"/>
      <c r="F24" s="93"/>
      <c r="G24" s="93"/>
      <c r="H24" s="93"/>
      <c r="I24" s="66"/>
      <c r="J24" s="66"/>
      <c r="K24" s="31"/>
      <c r="L24" s="31"/>
      <c r="M24" s="31"/>
    </row>
    <row r="25" spans="1:13" ht="14.45" customHeight="1" thickBot="1">
      <c r="A25" s="144"/>
      <c r="B25" s="145"/>
      <c r="C25" s="36"/>
      <c r="D25" s="35"/>
      <c r="E25" s="130"/>
      <c r="F25" s="131"/>
      <c r="G25" s="131"/>
      <c r="H25" s="131"/>
      <c r="I25" s="2"/>
      <c r="J25" s="2"/>
      <c r="K25" s="30"/>
      <c r="L25" s="30"/>
      <c r="M25" s="30"/>
    </row>
    <row r="26" spans="1:13" ht="14.45" customHeight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90">
      <c r="A27" s="142" t="s">
        <v>8</v>
      </c>
      <c r="B27" s="143"/>
      <c r="C27" s="6" t="s">
        <v>20</v>
      </c>
      <c r="D27" s="6" t="s">
        <v>16</v>
      </c>
      <c r="E27" s="6" t="s">
        <v>6</v>
      </c>
      <c r="F27" s="6" t="s">
        <v>4</v>
      </c>
      <c r="G27" s="11" t="s">
        <v>17</v>
      </c>
      <c r="H27" s="11" t="s">
        <v>18</v>
      </c>
      <c r="I27" s="11" t="s">
        <v>6</v>
      </c>
      <c r="J27" s="11" t="s">
        <v>4</v>
      </c>
      <c r="K27" s="17" t="s">
        <v>5</v>
      </c>
      <c r="L27" s="140" t="s">
        <v>7</v>
      </c>
      <c r="M27" s="141"/>
    </row>
    <row r="28" spans="1:13" ht="14.45" customHeight="1">
      <c r="A28" s="122" t="s">
        <v>110</v>
      </c>
      <c r="B28" s="123"/>
      <c r="C28" s="7">
        <v>0.03</v>
      </c>
      <c r="D28" s="7">
        <f>C28*L7</f>
        <v>0.03</v>
      </c>
      <c r="E28" s="8">
        <v>53</v>
      </c>
      <c r="F28" s="8">
        <f>D28*E28</f>
        <v>1.5899999999999999</v>
      </c>
      <c r="G28" s="26">
        <v>0.04</v>
      </c>
      <c r="H28" s="25">
        <f>G28*M7</f>
        <v>0.04</v>
      </c>
      <c r="I28" s="23">
        <v>53</v>
      </c>
      <c r="J28" s="13">
        <f>H28*I28</f>
        <v>2.12</v>
      </c>
      <c r="K28" s="18">
        <f>D28+H28</f>
        <v>7.0000000000000007E-2</v>
      </c>
      <c r="L28" s="120">
        <f>F28+J28</f>
        <v>3.71</v>
      </c>
      <c r="M28" s="121"/>
    </row>
    <row r="29" spans="1:13" ht="14.45" customHeight="1">
      <c r="A29" s="122" t="s">
        <v>25</v>
      </c>
      <c r="B29" s="123"/>
      <c r="C29" s="7">
        <v>7.4999999999999997E-2</v>
      </c>
      <c r="D29" s="7">
        <f>C29*L7</f>
        <v>7.4999999999999997E-2</v>
      </c>
      <c r="E29" s="8">
        <v>66.98</v>
      </c>
      <c r="F29" s="8">
        <f>D29*E29</f>
        <v>5.0235000000000003</v>
      </c>
      <c r="G29" s="26">
        <v>0.1</v>
      </c>
      <c r="H29" s="25">
        <f>G29*M7</f>
        <v>0.1</v>
      </c>
      <c r="I29" s="23">
        <v>66.98</v>
      </c>
      <c r="J29" s="13">
        <f>H29*I29</f>
        <v>6.6980000000000004</v>
      </c>
      <c r="K29" s="18">
        <f>D29+H29</f>
        <v>0.17499999999999999</v>
      </c>
      <c r="L29" s="120">
        <f>F29+J29</f>
        <v>11.721500000000001</v>
      </c>
      <c r="M29" s="121"/>
    </row>
    <row r="30" spans="1:13" ht="14.45" customHeight="1">
      <c r="A30" s="122" t="s">
        <v>26</v>
      </c>
      <c r="B30" s="123"/>
      <c r="C30" s="7">
        <v>2.2499999999999998E-3</v>
      </c>
      <c r="D30" s="7">
        <f>C30*L7</f>
        <v>2.2499999999999998E-3</v>
      </c>
      <c r="E30" s="8">
        <v>97</v>
      </c>
      <c r="F30" s="8">
        <f>D30*E30</f>
        <v>0.21824999999999997</v>
      </c>
      <c r="G30" s="26">
        <v>3.0000000000000001E-3</v>
      </c>
      <c r="H30" s="25">
        <f>G30*M7</f>
        <v>3.0000000000000001E-3</v>
      </c>
      <c r="I30" s="23">
        <v>97</v>
      </c>
      <c r="J30" s="13">
        <f>H30*I30</f>
        <v>0.29099999999999998</v>
      </c>
      <c r="K30" s="18">
        <f>D30+H30</f>
        <v>5.2499999999999995E-3</v>
      </c>
      <c r="L30" s="120">
        <f>F30+J30</f>
        <v>0.50924999999999998</v>
      </c>
      <c r="M30" s="121"/>
    </row>
    <row r="31" spans="1:13">
      <c r="A31" s="118" t="s">
        <v>19</v>
      </c>
      <c r="B31" s="119"/>
      <c r="C31" s="7">
        <v>3.7499999999999999E-3</v>
      </c>
      <c r="D31" s="7">
        <f>C31*L7</f>
        <v>3.7499999999999999E-3</v>
      </c>
      <c r="E31" s="8">
        <v>916</v>
      </c>
      <c r="F31" s="8">
        <f>D31*E31</f>
        <v>3.4350000000000001</v>
      </c>
      <c r="G31" s="26">
        <v>1.54E-2</v>
      </c>
      <c r="H31" s="25">
        <f>G31*M7</f>
        <v>1.54E-2</v>
      </c>
      <c r="I31" s="23">
        <v>916</v>
      </c>
      <c r="J31" s="13">
        <f t="shared" ref="J31:J44" si="0">H31*I31</f>
        <v>14.106400000000001</v>
      </c>
      <c r="K31" s="18">
        <f>D31+H31</f>
        <v>1.915E-2</v>
      </c>
      <c r="L31" s="120">
        <f>F31+J31</f>
        <v>17.541399999999999</v>
      </c>
      <c r="M31" s="121"/>
    </row>
    <row r="32" spans="1:13" ht="14.45" customHeight="1">
      <c r="A32" s="122" t="s">
        <v>29</v>
      </c>
      <c r="B32" s="123"/>
      <c r="C32" s="34">
        <v>7.5000000000000002E-4</v>
      </c>
      <c r="D32" s="7">
        <f>C32*L7</f>
        <v>7.5000000000000002E-4</v>
      </c>
      <c r="E32" s="8">
        <v>20</v>
      </c>
      <c r="F32" s="8">
        <f>D32*E32</f>
        <v>1.4999999999999999E-2</v>
      </c>
      <c r="G32" s="41">
        <v>5.9999999999999995E-4</v>
      </c>
      <c r="H32" s="25">
        <f>G32*L7</f>
        <v>5.9999999999999995E-4</v>
      </c>
      <c r="I32" s="23">
        <v>20</v>
      </c>
      <c r="J32" s="13">
        <f>H32*I32</f>
        <v>1.1999999999999999E-2</v>
      </c>
      <c r="K32" s="18">
        <f>D32+H32</f>
        <v>1.3500000000000001E-3</v>
      </c>
      <c r="L32" s="120">
        <f t="shared" ref="L32" si="1">F32+J32</f>
        <v>2.6999999999999996E-2</v>
      </c>
      <c r="M32" s="121"/>
    </row>
    <row r="33" spans="1:13" ht="14.45" customHeight="1">
      <c r="A33" s="122"/>
      <c r="B33" s="123"/>
      <c r="C33" s="7"/>
      <c r="D33" s="7"/>
      <c r="E33" s="8"/>
      <c r="F33" s="8">
        <f>SUM(F28:F32)</f>
        <v>10.281750000000001</v>
      </c>
      <c r="G33" s="26"/>
      <c r="H33" s="25"/>
      <c r="I33" s="23"/>
      <c r="J33" s="13">
        <f>SUM(J28:J32)</f>
        <v>23.227400000000003</v>
      </c>
      <c r="K33" s="18"/>
      <c r="L33" s="120"/>
      <c r="M33" s="121"/>
    </row>
    <row r="34" spans="1:13" ht="14.45" customHeight="1">
      <c r="A34" s="122" t="s">
        <v>37</v>
      </c>
      <c r="B34" s="123"/>
      <c r="C34" s="7">
        <v>1.5599999999999999E-2</v>
      </c>
      <c r="D34" s="7">
        <f>C34*L7</f>
        <v>1.5599999999999999E-2</v>
      </c>
      <c r="E34" s="8">
        <v>599</v>
      </c>
      <c r="F34" s="8">
        <f>D34*E34</f>
        <v>9.3444000000000003</v>
      </c>
      <c r="G34" s="26">
        <v>2.0799999999999999E-2</v>
      </c>
      <c r="H34" s="25">
        <f>G34*M7</f>
        <v>2.0799999999999999E-2</v>
      </c>
      <c r="I34" s="23">
        <v>599</v>
      </c>
      <c r="J34" s="13">
        <f>H34*I34</f>
        <v>12.459199999999999</v>
      </c>
      <c r="K34" s="18">
        <f t="shared" ref="K34" si="2">D34+H34</f>
        <v>3.6400000000000002E-2</v>
      </c>
      <c r="L34" s="120">
        <f t="shared" ref="L34" si="3">F34+J34</f>
        <v>21.803599999999999</v>
      </c>
      <c r="M34" s="121"/>
    </row>
    <row r="35" spans="1:13" ht="14.45" customHeight="1">
      <c r="A35" s="122"/>
      <c r="B35" s="123"/>
      <c r="C35" s="7"/>
      <c r="D35" s="7"/>
      <c r="E35" s="8"/>
      <c r="F35" s="8"/>
      <c r="G35" s="26"/>
      <c r="H35" s="25"/>
      <c r="I35" s="23"/>
      <c r="J35" s="13"/>
      <c r="K35" s="18"/>
      <c r="L35" s="94"/>
      <c r="M35" s="98"/>
    </row>
    <row r="36" spans="1:13" ht="14.45" customHeight="1">
      <c r="A36" s="122" t="s">
        <v>75</v>
      </c>
      <c r="B36" s="123"/>
      <c r="C36" s="7">
        <v>0.1</v>
      </c>
      <c r="D36" s="7">
        <f>C36*L7</f>
        <v>0.1</v>
      </c>
      <c r="E36" s="8">
        <v>156</v>
      </c>
      <c r="F36" s="8">
        <f>D36*E36</f>
        <v>15.600000000000001</v>
      </c>
      <c r="G36" s="19">
        <v>0.1</v>
      </c>
      <c r="H36" s="25">
        <f>G36*M7</f>
        <v>0.1</v>
      </c>
      <c r="I36" s="23">
        <v>156</v>
      </c>
      <c r="J36" s="13">
        <f t="shared" ref="J36" si="4">H36*I36</f>
        <v>15.600000000000001</v>
      </c>
      <c r="K36" s="18">
        <f t="shared" ref="K36" si="5">D36+H36</f>
        <v>0.2</v>
      </c>
      <c r="L36" s="120">
        <f t="shared" ref="L36" si="6">F36+J36</f>
        <v>31.200000000000003</v>
      </c>
      <c r="M36" s="121"/>
    </row>
    <row r="37" spans="1:13" ht="14.45" customHeight="1">
      <c r="A37" s="122"/>
      <c r="B37" s="123"/>
      <c r="C37" s="7"/>
      <c r="D37" s="7"/>
      <c r="E37" s="8"/>
      <c r="F37" s="8"/>
      <c r="G37" s="29"/>
      <c r="H37" s="25"/>
      <c r="I37" s="23"/>
      <c r="J37" s="13"/>
      <c r="K37" s="18"/>
      <c r="L37" s="120"/>
      <c r="M37" s="121"/>
    </row>
    <row r="38" spans="1:13" ht="14.45" customHeight="1">
      <c r="A38" s="138" t="s">
        <v>42</v>
      </c>
      <c r="B38" s="139"/>
      <c r="C38" s="37">
        <v>1E-3</v>
      </c>
      <c r="D38" s="7">
        <f>C38*L7</f>
        <v>1E-3</v>
      </c>
      <c r="E38" s="8">
        <v>475</v>
      </c>
      <c r="F38" s="8">
        <f t="shared" ref="F38:F46" si="7">D38*E38</f>
        <v>0.47500000000000003</v>
      </c>
      <c r="G38" s="38">
        <v>1E-3</v>
      </c>
      <c r="H38" s="25">
        <f>G38*M7</f>
        <v>1E-3</v>
      </c>
      <c r="I38" s="23">
        <v>475</v>
      </c>
      <c r="J38" s="13">
        <f t="shared" si="0"/>
        <v>0.47500000000000003</v>
      </c>
      <c r="K38" s="18">
        <f t="shared" ref="K38:K51" si="8">D38+H38</f>
        <v>2E-3</v>
      </c>
      <c r="L38" s="120">
        <f>F38+J38</f>
        <v>0.95000000000000007</v>
      </c>
      <c r="M38" s="121"/>
    </row>
    <row r="39" spans="1:13" ht="14.45" customHeight="1">
      <c r="A39" s="138" t="s">
        <v>26</v>
      </c>
      <c r="B39" s="139"/>
      <c r="C39" s="37">
        <v>7.0000000000000001E-3</v>
      </c>
      <c r="D39" s="7">
        <f>C39*L7</f>
        <v>7.0000000000000001E-3</v>
      </c>
      <c r="E39" s="8">
        <v>97</v>
      </c>
      <c r="F39" s="8">
        <f t="shared" si="7"/>
        <v>0.67900000000000005</v>
      </c>
      <c r="G39" s="38">
        <v>7.0000000000000001E-3</v>
      </c>
      <c r="H39" s="25">
        <f>G39*M7</f>
        <v>7.0000000000000001E-3</v>
      </c>
      <c r="I39" s="23">
        <v>97</v>
      </c>
      <c r="J39" s="13">
        <f t="shared" si="0"/>
        <v>0.67900000000000005</v>
      </c>
      <c r="K39" s="18">
        <f t="shared" si="8"/>
        <v>1.4E-2</v>
      </c>
      <c r="L39" s="120">
        <f>F39+J39</f>
        <v>1.3580000000000001</v>
      </c>
      <c r="M39" s="121"/>
    </row>
    <row r="40" spans="1:13" ht="14.45" customHeight="1">
      <c r="A40" s="138" t="s">
        <v>25</v>
      </c>
      <c r="B40" s="139"/>
      <c r="C40" s="37">
        <v>0.05</v>
      </c>
      <c r="D40" s="7">
        <f>C40*L7</f>
        <v>0.05</v>
      </c>
      <c r="E40" s="8">
        <v>66.98</v>
      </c>
      <c r="F40" s="8">
        <f>D40*E40</f>
        <v>3.3490000000000002</v>
      </c>
      <c r="G40" s="38">
        <v>0.05</v>
      </c>
      <c r="H40" s="25">
        <f>G40*M7</f>
        <v>0.05</v>
      </c>
      <c r="I40" s="23">
        <v>66.98</v>
      </c>
      <c r="J40" s="13">
        <f>H40*I40</f>
        <v>3.3490000000000002</v>
      </c>
      <c r="K40" s="18">
        <f t="shared" si="8"/>
        <v>0.1</v>
      </c>
      <c r="L40" s="120">
        <f>F40+J40</f>
        <v>6.6980000000000004</v>
      </c>
      <c r="M40" s="121"/>
    </row>
    <row r="41" spans="1:13">
      <c r="A41" s="136"/>
      <c r="B41" s="137"/>
      <c r="C41" s="37"/>
      <c r="D41" s="7"/>
      <c r="E41" s="8"/>
      <c r="F41" s="8">
        <f>SUM(F38:F40)</f>
        <v>4.5030000000000001</v>
      </c>
      <c r="G41" s="38"/>
      <c r="H41" s="25"/>
      <c r="I41" s="23"/>
      <c r="J41" s="13">
        <f>SUM(J38:J40)</f>
        <v>4.5030000000000001</v>
      </c>
      <c r="K41" s="18"/>
      <c r="L41" s="94"/>
      <c r="M41" s="95"/>
    </row>
    <row r="42" spans="1:13" ht="14.45" customHeight="1">
      <c r="A42" s="122" t="s">
        <v>50</v>
      </c>
      <c r="B42" s="123"/>
      <c r="C42" s="7">
        <v>0.02</v>
      </c>
      <c r="D42" s="7">
        <f>C42*L7</f>
        <v>0.02</v>
      </c>
      <c r="E42" s="8">
        <v>74</v>
      </c>
      <c r="F42" s="8">
        <f t="shared" si="7"/>
        <v>1.48</v>
      </c>
      <c r="G42" s="39">
        <v>0.03</v>
      </c>
      <c r="H42" s="25">
        <f>G42*M7</f>
        <v>0.03</v>
      </c>
      <c r="I42" s="23">
        <v>74</v>
      </c>
      <c r="J42" s="13">
        <f t="shared" si="0"/>
        <v>2.2199999999999998</v>
      </c>
      <c r="K42" s="18">
        <f t="shared" si="8"/>
        <v>0.05</v>
      </c>
      <c r="L42" s="120">
        <f>F42+J42</f>
        <v>3.6999999999999997</v>
      </c>
      <c r="M42" s="121"/>
    </row>
    <row r="43" spans="1:13" ht="14.45" customHeight="1">
      <c r="A43" s="122"/>
      <c r="B43" s="123"/>
      <c r="C43" s="7"/>
      <c r="D43" s="7"/>
      <c r="E43" s="8"/>
      <c r="F43" s="8"/>
      <c r="G43" s="38"/>
      <c r="H43" s="25"/>
      <c r="I43" s="23"/>
      <c r="J43" s="13"/>
      <c r="K43" s="18"/>
      <c r="L43" s="120"/>
      <c r="M43" s="121"/>
    </row>
    <row r="44" spans="1:13" ht="14.45" customHeight="1">
      <c r="A44" s="122" t="s">
        <v>38</v>
      </c>
      <c r="B44" s="123"/>
      <c r="C44" s="7">
        <v>0.04</v>
      </c>
      <c r="D44" s="7">
        <f>C44*L7</f>
        <v>0.04</v>
      </c>
      <c r="E44" s="8">
        <v>68</v>
      </c>
      <c r="F44" s="8">
        <f t="shared" si="7"/>
        <v>2.72</v>
      </c>
      <c r="G44" s="38">
        <v>0.04</v>
      </c>
      <c r="H44" s="25">
        <f>G44*M7</f>
        <v>0.04</v>
      </c>
      <c r="I44" s="23">
        <v>68</v>
      </c>
      <c r="J44" s="13">
        <f t="shared" si="0"/>
        <v>2.72</v>
      </c>
      <c r="K44" s="18">
        <f t="shared" si="8"/>
        <v>0.08</v>
      </c>
      <c r="L44" s="120">
        <f t="shared" ref="L44:L51" si="9">F44+J44</f>
        <v>5.44</v>
      </c>
      <c r="M44" s="121"/>
    </row>
    <row r="45" spans="1:13" ht="14.45" customHeight="1">
      <c r="A45" s="122"/>
      <c r="B45" s="123"/>
      <c r="C45" s="7"/>
      <c r="D45" s="7"/>
      <c r="E45" s="8"/>
      <c r="F45" s="8"/>
      <c r="G45" s="38"/>
      <c r="H45" s="12"/>
      <c r="I45" s="23"/>
      <c r="J45" s="13"/>
      <c r="K45" s="18"/>
      <c r="L45" s="120"/>
      <c r="M45" s="121"/>
    </row>
    <row r="46" spans="1:13" ht="14.45" customHeight="1">
      <c r="A46" s="122" t="s">
        <v>94</v>
      </c>
      <c r="B46" s="123"/>
      <c r="C46" s="34">
        <v>6.3E-2</v>
      </c>
      <c r="D46" s="7">
        <f>C46*M7</f>
        <v>6.3E-2</v>
      </c>
      <c r="E46" s="8">
        <v>40</v>
      </c>
      <c r="F46" s="8">
        <f t="shared" si="7"/>
        <v>2.52</v>
      </c>
      <c r="G46" s="40">
        <v>0.105</v>
      </c>
      <c r="H46" s="12">
        <f>G46*M7</f>
        <v>0.105</v>
      </c>
      <c r="I46" s="23">
        <v>40</v>
      </c>
      <c r="J46" s="13">
        <f>H46*I46</f>
        <v>4.2</v>
      </c>
      <c r="K46" s="18">
        <f t="shared" si="8"/>
        <v>0.16799999999999998</v>
      </c>
      <c r="L46" s="120">
        <f t="shared" si="9"/>
        <v>6.7200000000000006</v>
      </c>
      <c r="M46" s="121"/>
    </row>
    <row r="47" spans="1:13" ht="14.45" customHeight="1">
      <c r="A47" s="122" t="s">
        <v>27</v>
      </c>
      <c r="B47" s="123"/>
      <c r="C47" s="34">
        <v>7.4999999999999997E-3</v>
      </c>
      <c r="D47" s="7">
        <f>C47*L7</f>
        <v>7.4999999999999997E-3</v>
      </c>
      <c r="E47" s="8">
        <v>60</v>
      </c>
      <c r="F47" s="8">
        <f>D47*E47</f>
        <v>0.44999999999999996</v>
      </c>
      <c r="G47" s="40">
        <v>1.2500000000000001E-2</v>
      </c>
      <c r="H47" s="12">
        <f>G47*M7</f>
        <v>1.2500000000000001E-2</v>
      </c>
      <c r="I47" s="23">
        <v>60</v>
      </c>
      <c r="J47" s="13">
        <f>H47*I47</f>
        <v>0.75</v>
      </c>
      <c r="K47" s="18">
        <f t="shared" si="8"/>
        <v>0.02</v>
      </c>
      <c r="L47" s="120">
        <f t="shared" si="9"/>
        <v>1.2</v>
      </c>
      <c r="M47" s="121"/>
    </row>
    <row r="48" spans="1:13" ht="14.45" customHeight="1">
      <c r="A48" s="122" t="s">
        <v>65</v>
      </c>
      <c r="B48" s="123"/>
      <c r="C48" s="34">
        <v>6.0000000000000001E-3</v>
      </c>
      <c r="D48" s="7">
        <f>C48*L7</f>
        <v>6.0000000000000001E-3</v>
      </c>
      <c r="E48" s="8">
        <v>135</v>
      </c>
      <c r="F48" s="8">
        <f>D48*E48</f>
        <v>0.81</v>
      </c>
      <c r="G48" s="40">
        <v>0.01</v>
      </c>
      <c r="H48" s="12">
        <f>G48*M7</f>
        <v>0.01</v>
      </c>
      <c r="I48" s="23">
        <v>135</v>
      </c>
      <c r="J48" s="13">
        <f>H48*M7</f>
        <v>0.01</v>
      </c>
      <c r="K48" s="18">
        <f t="shared" si="8"/>
        <v>1.6E-2</v>
      </c>
      <c r="L48" s="120">
        <f t="shared" si="9"/>
        <v>0.82000000000000006</v>
      </c>
      <c r="M48" s="121"/>
    </row>
    <row r="49" spans="1:13" ht="14.45" customHeight="1">
      <c r="A49" s="122" t="s">
        <v>26</v>
      </c>
      <c r="B49" s="123"/>
      <c r="C49" s="34">
        <v>3.0000000000000001E-3</v>
      </c>
      <c r="D49" s="7">
        <f>C49*L7</f>
        <v>3.0000000000000001E-3</v>
      </c>
      <c r="E49" s="8">
        <v>97</v>
      </c>
      <c r="F49" s="8">
        <f>D49*E49</f>
        <v>0.29099999999999998</v>
      </c>
      <c r="G49" s="40">
        <v>5.0000000000000001E-3</v>
      </c>
      <c r="H49" s="12">
        <f>G49*M7</f>
        <v>5.0000000000000001E-3</v>
      </c>
      <c r="I49" s="23">
        <v>97</v>
      </c>
      <c r="J49" s="13">
        <f>H49*I49</f>
        <v>0.48499999999999999</v>
      </c>
      <c r="K49" s="18">
        <f t="shared" si="8"/>
        <v>8.0000000000000002E-3</v>
      </c>
      <c r="L49" s="120">
        <f t="shared" si="9"/>
        <v>0.77600000000000002</v>
      </c>
      <c r="M49" s="121"/>
    </row>
    <row r="50" spans="1:13" ht="14.45" customHeight="1">
      <c r="A50" s="122" t="s">
        <v>95</v>
      </c>
      <c r="B50" s="123"/>
      <c r="C50" s="34">
        <v>1.2E-4</v>
      </c>
      <c r="D50" s="7">
        <f>C50*L7</f>
        <v>1.2E-4</v>
      </c>
      <c r="E50" s="8">
        <v>975</v>
      </c>
      <c r="F50" s="8">
        <f>D50*E50</f>
        <v>0.11700000000000001</v>
      </c>
      <c r="G50" s="40">
        <v>2.0000000000000001E-4</v>
      </c>
      <c r="H50" s="12">
        <f>G50*M7</f>
        <v>2.0000000000000001E-4</v>
      </c>
      <c r="I50" s="23">
        <v>975</v>
      </c>
      <c r="J50" s="13">
        <f>H50*I50</f>
        <v>0.19500000000000001</v>
      </c>
      <c r="K50" s="18">
        <f t="shared" si="8"/>
        <v>3.2000000000000003E-4</v>
      </c>
      <c r="L50" s="120">
        <f t="shared" si="9"/>
        <v>0.312</v>
      </c>
      <c r="M50" s="121"/>
    </row>
    <row r="51" spans="1:13" ht="14.45" customHeight="1">
      <c r="A51" s="122" t="s">
        <v>29</v>
      </c>
      <c r="B51" s="123"/>
      <c r="C51" s="34">
        <v>1.8000000000000001E-4</v>
      </c>
      <c r="D51" s="7">
        <f>C51*L7</f>
        <v>1.8000000000000001E-4</v>
      </c>
      <c r="E51" s="8">
        <v>20</v>
      </c>
      <c r="F51" s="8">
        <f>D51*E51</f>
        <v>3.6000000000000003E-3</v>
      </c>
      <c r="G51" s="40">
        <v>2.9999999999999997E-4</v>
      </c>
      <c r="H51" s="12">
        <f>G51*M7</f>
        <v>2.9999999999999997E-4</v>
      </c>
      <c r="I51" s="23">
        <v>20</v>
      </c>
      <c r="J51" s="13">
        <f>H51*I51</f>
        <v>5.9999999999999993E-3</v>
      </c>
      <c r="K51" s="18">
        <f t="shared" si="8"/>
        <v>4.7999999999999996E-4</v>
      </c>
      <c r="L51" s="120">
        <f t="shared" si="9"/>
        <v>9.5999999999999992E-3</v>
      </c>
      <c r="M51" s="121"/>
    </row>
    <row r="52" spans="1:13" ht="14.45" customHeight="1">
      <c r="A52" s="122"/>
      <c r="B52" s="123"/>
      <c r="C52" s="7"/>
      <c r="D52" s="7"/>
      <c r="E52" s="8"/>
      <c r="F52" s="8">
        <f>SUM(F46:F51)</f>
        <v>4.1915999999999993</v>
      </c>
      <c r="G52" s="29"/>
      <c r="H52" s="12"/>
      <c r="I52" s="22"/>
      <c r="J52" s="13">
        <f>SUM(J46:J51)</f>
        <v>5.6460000000000008</v>
      </c>
      <c r="K52" s="18"/>
      <c r="L52" s="120"/>
      <c r="M52" s="121"/>
    </row>
    <row r="53" spans="1:13" ht="14.45" customHeight="1">
      <c r="A53" s="122" t="s">
        <v>28</v>
      </c>
      <c r="B53" s="123"/>
      <c r="C53" s="7">
        <v>0.04</v>
      </c>
      <c r="D53" s="20">
        <f>C53*L7</f>
        <v>0.04</v>
      </c>
      <c r="E53" s="21">
        <v>277</v>
      </c>
      <c r="F53" s="21">
        <f t="shared" ref="F53:F60" si="10">D53*E53</f>
        <v>11.08</v>
      </c>
      <c r="G53" s="29">
        <v>4.8000000000000001E-2</v>
      </c>
      <c r="H53" s="12">
        <f>G53*M7</f>
        <v>4.8000000000000001E-2</v>
      </c>
      <c r="I53" s="23">
        <v>277</v>
      </c>
      <c r="J53" s="13">
        <f t="shared" ref="J53:J60" si="11">H53*I53</f>
        <v>13.296000000000001</v>
      </c>
      <c r="K53" s="27">
        <f t="shared" ref="K53:K60" si="12">D53+H53</f>
        <v>8.7999999999999995E-2</v>
      </c>
      <c r="L53" s="124">
        <f t="shared" ref="L53:L60" si="13">F53+J53</f>
        <v>24.376000000000001</v>
      </c>
      <c r="M53" s="125"/>
    </row>
    <row r="54" spans="1:13" ht="14.45" customHeight="1">
      <c r="A54" s="122" t="s">
        <v>24</v>
      </c>
      <c r="B54" s="123"/>
      <c r="C54" s="20">
        <v>6.6659999999999997E-2</v>
      </c>
      <c r="D54" s="7">
        <f>C54*L7</f>
        <v>6.6659999999999997E-2</v>
      </c>
      <c r="E54" s="8">
        <v>55</v>
      </c>
      <c r="F54" s="8">
        <f t="shared" si="10"/>
        <v>3.6662999999999997</v>
      </c>
      <c r="G54" s="29">
        <v>8.3360000000000004E-2</v>
      </c>
      <c r="H54" s="12">
        <f>G54*M7</f>
        <v>8.3360000000000004E-2</v>
      </c>
      <c r="I54" s="23">
        <v>55</v>
      </c>
      <c r="J54" s="13">
        <f t="shared" si="11"/>
        <v>4.5848000000000004</v>
      </c>
      <c r="K54" s="18">
        <f t="shared" si="12"/>
        <v>0.15001999999999999</v>
      </c>
      <c r="L54" s="120">
        <f t="shared" si="13"/>
        <v>8.251100000000001</v>
      </c>
      <c r="M54" s="121"/>
    </row>
    <row r="55" spans="1:13">
      <c r="A55" s="122" t="s">
        <v>64</v>
      </c>
      <c r="B55" s="123"/>
      <c r="C55" s="7">
        <v>0.01</v>
      </c>
      <c r="D55" s="20">
        <f>C55*L7</f>
        <v>0.01</v>
      </c>
      <c r="E55" s="21">
        <v>46</v>
      </c>
      <c r="F55" s="21">
        <f t="shared" si="10"/>
        <v>0.46</v>
      </c>
      <c r="G55" s="29">
        <v>1.2500000000000001E-2</v>
      </c>
      <c r="H55" s="12">
        <f>G55*M7</f>
        <v>1.2500000000000001E-2</v>
      </c>
      <c r="I55" s="23">
        <v>46</v>
      </c>
      <c r="J55" s="13">
        <f t="shared" si="11"/>
        <v>0.57500000000000007</v>
      </c>
      <c r="K55" s="27">
        <f t="shared" si="12"/>
        <v>2.2499999999999999E-2</v>
      </c>
      <c r="L55" s="124">
        <f t="shared" si="13"/>
        <v>1.0350000000000001</v>
      </c>
      <c r="M55" s="125"/>
    </row>
    <row r="56" spans="1:13" ht="14.45" customHeight="1">
      <c r="A56" s="122" t="s">
        <v>27</v>
      </c>
      <c r="B56" s="123"/>
      <c r="C56" s="20">
        <v>1.2500000000000001E-2</v>
      </c>
      <c r="D56" s="7">
        <f>C56*L7</f>
        <v>1.2500000000000001E-2</v>
      </c>
      <c r="E56" s="8">
        <v>60</v>
      </c>
      <c r="F56" s="8">
        <f t="shared" si="10"/>
        <v>0.75</v>
      </c>
      <c r="G56" s="29">
        <v>1.562E-2</v>
      </c>
      <c r="H56" s="12">
        <f>G56*M7</f>
        <v>1.562E-2</v>
      </c>
      <c r="I56" s="23">
        <v>60</v>
      </c>
      <c r="J56" s="13">
        <f t="shared" si="11"/>
        <v>0.93720000000000003</v>
      </c>
      <c r="K56" s="18">
        <f t="shared" si="12"/>
        <v>2.8119999999999999E-2</v>
      </c>
      <c r="L56" s="120">
        <f t="shared" si="13"/>
        <v>1.6872</v>
      </c>
      <c r="M56" s="121"/>
    </row>
    <row r="57" spans="1:13">
      <c r="A57" s="122" t="s">
        <v>96</v>
      </c>
      <c r="B57" s="123"/>
      <c r="C57" s="7">
        <v>1.6E-2</v>
      </c>
      <c r="D57" s="20">
        <f>C57*L7</f>
        <v>1.6E-2</v>
      </c>
      <c r="E57" s="21">
        <v>42</v>
      </c>
      <c r="F57" s="21">
        <f t="shared" si="10"/>
        <v>0.67200000000000004</v>
      </c>
      <c r="G57" s="29">
        <v>0.02</v>
      </c>
      <c r="H57" s="12">
        <f>G57*M7</f>
        <v>0.02</v>
      </c>
      <c r="I57" s="23">
        <v>42</v>
      </c>
      <c r="J57" s="13">
        <f t="shared" si="11"/>
        <v>0.84</v>
      </c>
      <c r="K57" s="27">
        <f t="shared" si="12"/>
        <v>3.6000000000000004E-2</v>
      </c>
      <c r="L57" s="124">
        <f t="shared" si="13"/>
        <v>1.512</v>
      </c>
      <c r="M57" s="125"/>
    </row>
    <row r="58" spans="1:13">
      <c r="A58" s="122" t="s">
        <v>65</v>
      </c>
      <c r="B58" s="123"/>
      <c r="C58" s="7">
        <v>4.0000000000000001E-3</v>
      </c>
      <c r="D58" s="7">
        <f>C58*L7</f>
        <v>4.0000000000000001E-3</v>
      </c>
      <c r="E58" s="8">
        <v>135</v>
      </c>
      <c r="F58" s="8">
        <f t="shared" si="10"/>
        <v>0.54</v>
      </c>
      <c r="G58" s="38">
        <v>5.0000000000000001E-3</v>
      </c>
      <c r="H58" s="25">
        <f>G58*M7</f>
        <v>5.0000000000000001E-3</v>
      </c>
      <c r="I58" s="23">
        <v>135</v>
      </c>
      <c r="J58" s="13">
        <f t="shared" si="11"/>
        <v>0.67500000000000004</v>
      </c>
      <c r="K58" s="18">
        <f t="shared" si="12"/>
        <v>9.0000000000000011E-3</v>
      </c>
      <c r="L58" s="120">
        <f t="shared" si="13"/>
        <v>1.2150000000000001</v>
      </c>
      <c r="M58" s="121"/>
    </row>
    <row r="59" spans="1:13" ht="14.45" customHeight="1">
      <c r="A59" s="122" t="s">
        <v>66</v>
      </c>
      <c r="B59" s="123"/>
      <c r="C59" s="34">
        <v>4.0000000000000002E-4</v>
      </c>
      <c r="D59" s="7">
        <f>C59*L7</f>
        <v>4.0000000000000002E-4</v>
      </c>
      <c r="E59" s="8">
        <v>588</v>
      </c>
      <c r="F59" s="8">
        <f t="shared" si="10"/>
        <v>0.23520000000000002</v>
      </c>
      <c r="G59" s="40">
        <v>5.0000000000000001E-4</v>
      </c>
      <c r="H59" s="25">
        <f>G59*M7</f>
        <v>5.0000000000000001E-4</v>
      </c>
      <c r="I59" s="23">
        <v>588</v>
      </c>
      <c r="J59" s="13">
        <f t="shared" si="11"/>
        <v>0.29399999999999998</v>
      </c>
      <c r="K59" s="18">
        <f t="shared" si="12"/>
        <v>8.9999999999999998E-4</v>
      </c>
      <c r="L59" s="120">
        <f t="shared" si="13"/>
        <v>0.5292</v>
      </c>
      <c r="M59" s="121"/>
    </row>
    <row r="60" spans="1:13" ht="14.45" customHeight="1">
      <c r="A60" s="122" t="s">
        <v>29</v>
      </c>
      <c r="B60" s="123"/>
      <c r="C60" s="34">
        <v>2.9999999999999997E-4</v>
      </c>
      <c r="D60" s="7">
        <f>C60*L7</f>
        <v>2.9999999999999997E-4</v>
      </c>
      <c r="E60" s="8">
        <v>20</v>
      </c>
      <c r="F60" s="8">
        <f t="shared" si="10"/>
        <v>5.9999999999999993E-3</v>
      </c>
      <c r="G60" s="40">
        <v>3.6999999999999999E-4</v>
      </c>
      <c r="H60" s="25">
        <f>G60*M7</f>
        <v>3.6999999999999999E-4</v>
      </c>
      <c r="I60" s="23">
        <v>20</v>
      </c>
      <c r="J60" s="13">
        <f t="shared" si="11"/>
        <v>7.4000000000000003E-3</v>
      </c>
      <c r="K60" s="18">
        <f t="shared" si="12"/>
        <v>6.7000000000000002E-4</v>
      </c>
      <c r="L60" s="120">
        <f t="shared" si="13"/>
        <v>1.3399999999999999E-2</v>
      </c>
      <c r="M60" s="121"/>
    </row>
    <row r="61" spans="1:13">
      <c r="A61" s="118"/>
      <c r="B61" s="119"/>
      <c r="C61" s="7"/>
      <c r="D61" s="7"/>
      <c r="E61" s="8"/>
      <c r="F61" s="8">
        <f>SUM(F53:F60)</f>
        <v>17.409499999999998</v>
      </c>
      <c r="G61" s="26"/>
      <c r="H61" s="25"/>
      <c r="I61" s="23"/>
      <c r="J61" s="13">
        <f>SUM(J53:J60)</f>
        <v>21.209400000000002</v>
      </c>
      <c r="K61" s="18"/>
      <c r="L61" s="94"/>
      <c r="M61" s="95"/>
    </row>
    <row r="62" spans="1:13" ht="14.45" customHeight="1">
      <c r="A62" s="118" t="s">
        <v>24</v>
      </c>
      <c r="B62" s="119"/>
      <c r="C62" s="7">
        <v>0.16800000000000001</v>
      </c>
      <c r="D62" s="7">
        <f>C62*L7</f>
        <v>0.16800000000000001</v>
      </c>
      <c r="E62" s="8">
        <v>55</v>
      </c>
      <c r="F62" s="8">
        <f t="shared" ref="F62:F76" si="14">D62*E62</f>
        <v>9.24</v>
      </c>
      <c r="G62" s="28">
        <v>0.2016</v>
      </c>
      <c r="H62" s="25">
        <f>G62*M7</f>
        <v>0.2016</v>
      </c>
      <c r="I62" s="23">
        <v>55</v>
      </c>
      <c r="J62" s="13">
        <f t="shared" ref="J62:J76" si="15">H62*I62</f>
        <v>11.088000000000001</v>
      </c>
      <c r="K62" s="18">
        <f>D62+H62</f>
        <v>0.36960000000000004</v>
      </c>
      <c r="L62" s="120">
        <f t="shared" ref="L62:L76" si="16">F62+J62</f>
        <v>20.328000000000003</v>
      </c>
      <c r="M62" s="121"/>
    </row>
    <row r="63" spans="1:13" ht="14.45" customHeight="1">
      <c r="A63" s="118" t="s">
        <v>25</v>
      </c>
      <c r="B63" s="119"/>
      <c r="C63" s="7">
        <v>2.4E-2</v>
      </c>
      <c r="D63" s="7">
        <f>C63*L7</f>
        <v>2.4E-2</v>
      </c>
      <c r="E63" s="8">
        <v>66.98</v>
      </c>
      <c r="F63" s="8">
        <f t="shared" si="14"/>
        <v>1.6075200000000001</v>
      </c>
      <c r="G63" s="28">
        <v>2.8799999999999999E-2</v>
      </c>
      <c r="H63" s="25">
        <f>G63*M7</f>
        <v>2.8799999999999999E-2</v>
      </c>
      <c r="I63" s="23">
        <v>66.98</v>
      </c>
      <c r="J63" s="13">
        <f t="shared" si="15"/>
        <v>1.9290240000000001</v>
      </c>
      <c r="K63" s="18">
        <f t="shared" ref="K63:K76" si="17">D63+H63</f>
        <v>5.28E-2</v>
      </c>
      <c r="L63" s="120">
        <f t="shared" si="16"/>
        <v>3.5365440000000001</v>
      </c>
      <c r="M63" s="121"/>
    </row>
    <row r="64" spans="1:13" s="111" customFormat="1">
      <c r="A64" s="118" t="s">
        <v>19</v>
      </c>
      <c r="B64" s="119"/>
      <c r="C64" s="7">
        <v>6.7999999999999996E-3</v>
      </c>
      <c r="D64" s="7">
        <f>C64*L7</f>
        <v>6.7999999999999996E-3</v>
      </c>
      <c r="E64" s="8">
        <v>916</v>
      </c>
      <c r="F64" s="8">
        <f t="shared" si="14"/>
        <v>6.2287999999999997</v>
      </c>
      <c r="G64" s="28">
        <v>8.1600000000000006E-3</v>
      </c>
      <c r="H64" s="25">
        <f>G64*M7</f>
        <v>8.1600000000000006E-3</v>
      </c>
      <c r="I64" s="23">
        <v>916</v>
      </c>
      <c r="J64" s="13">
        <f t="shared" si="15"/>
        <v>7.4745600000000003</v>
      </c>
      <c r="K64" s="18">
        <f t="shared" si="17"/>
        <v>1.4960000000000001E-2</v>
      </c>
      <c r="L64" s="120">
        <f t="shared" ref="L64" si="18">F64+J64</f>
        <v>13.70336</v>
      </c>
      <c r="M64" s="121"/>
    </row>
    <row r="65" spans="1:13" ht="14.45" customHeight="1">
      <c r="A65" s="122" t="s">
        <v>29</v>
      </c>
      <c r="B65" s="123"/>
      <c r="C65" s="34">
        <v>5.0000000000000001E-4</v>
      </c>
      <c r="D65" s="7">
        <f>C65*L7</f>
        <v>5.0000000000000001E-4</v>
      </c>
      <c r="E65" s="8">
        <v>20</v>
      </c>
      <c r="F65" s="8">
        <f t="shared" si="14"/>
        <v>0.01</v>
      </c>
      <c r="G65" s="55">
        <v>5.9999999999999995E-4</v>
      </c>
      <c r="H65" s="25">
        <f>G65*M7</f>
        <v>5.9999999999999995E-4</v>
      </c>
      <c r="I65" s="23">
        <v>20</v>
      </c>
      <c r="J65" s="13">
        <f t="shared" si="15"/>
        <v>1.1999999999999999E-2</v>
      </c>
      <c r="K65" s="18">
        <f t="shared" si="17"/>
        <v>1.0999999999999998E-3</v>
      </c>
      <c r="L65" s="120">
        <f t="shared" si="16"/>
        <v>2.1999999999999999E-2</v>
      </c>
      <c r="M65" s="121"/>
    </row>
    <row r="66" spans="1:13">
      <c r="A66" s="122"/>
      <c r="B66" s="123"/>
      <c r="C66" s="7"/>
      <c r="D66" s="7"/>
      <c r="E66" s="8"/>
      <c r="F66" s="8">
        <f>SUM(F62:F65)</f>
        <v>17.086320000000001</v>
      </c>
      <c r="G66" s="29"/>
      <c r="H66" s="25"/>
      <c r="I66" s="23"/>
      <c r="J66" s="13">
        <f>SUM(J62:J65)</f>
        <v>20.503584000000004</v>
      </c>
      <c r="K66" s="18"/>
      <c r="L66" s="120"/>
      <c r="M66" s="121"/>
    </row>
    <row r="67" spans="1:13">
      <c r="A67" s="122" t="s">
        <v>33</v>
      </c>
      <c r="B67" s="123"/>
      <c r="C67" s="7">
        <v>7.2900000000000006E-2</v>
      </c>
      <c r="D67" s="7">
        <f>C67*L7</f>
        <v>7.2900000000000006E-2</v>
      </c>
      <c r="E67" s="8">
        <v>580</v>
      </c>
      <c r="F67" s="8">
        <f t="shared" si="14"/>
        <v>42.282000000000004</v>
      </c>
      <c r="G67" s="29">
        <v>7.2900000000000006E-2</v>
      </c>
      <c r="H67" s="25">
        <f>G67*M7</f>
        <v>7.2900000000000006E-2</v>
      </c>
      <c r="I67" s="23">
        <v>580</v>
      </c>
      <c r="J67" s="13">
        <f t="shared" si="15"/>
        <v>42.282000000000004</v>
      </c>
      <c r="K67" s="18">
        <f t="shared" si="17"/>
        <v>0.14580000000000001</v>
      </c>
      <c r="L67" s="120">
        <f t="shared" si="16"/>
        <v>84.564000000000007</v>
      </c>
      <c r="M67" s="121"/>
    </row>
    <row r="68" spans="1:13">
      <c r="A68" s="122" t="s">
        <v>25</v>
      </c>
      <c r="B68" s="123"/>
      <c r="C68" s="7">
        <v>1.7299999999999999E-2</v>
      </c>
      <c r="D68" s="7">
        <f>C68*L7</f>
        <v>1.7299999999999999E-2</v>
      </c>
      <c r="E68" s="8">
        <v>66.98</v>
      </c>
      <c r="F68" s="8">
        <f t="shared" si="14"/>
        <v>1.1587540000000001</v>
      </c>
      <c r="G68" s="29">
        <v>1.7299999999999999E-2</v>
      </c>
      <c r="H68" s="25">
        <f>G68*M7</f>
        <v>1.7299999999999999E-2</v>
      </c>
      <c r="I68" s="23">
        <v>66.98</v>
      </c>
      <c r="J68" s="13">
        <f t="shared" si="15"/>
        <v>1.1587540000000001</v>
      </c>
      <c r="K68" s="18">
        <f t="shared" si="17"/>
        <v>3.4599999999999999E-2</v>
      </c>
      <c r="L68" s="120">
        <f t="shared" si="16"/>
        <v>2.3175080000000001</v>
      </c>
      <c r="M68" s="121"/>
    </row>
    <row r="69" spans="1:13">
      <c r="A69" s="122" t="s">
        <v>38</v>
      </c>
      <c r="B69" s="123"/>
      <c r="C69" s="7">
        <v>1.43E-2</v>
      </c>
      <c r="D69" s="7">
        <f>C69*L7</f>
        <v>1.43E-2</v>
      </c>
      <c r="E69" s="8">
        <v>68</v>
      </c>
      <c r="F69" s="8">
        <f t="shared" si="14"/>
        <v>0.97240000000000004</v>
      </c>
      <c r="G69" s="29">
        <v>1.43E-2</v>
      </c>
      <c r="H69" s="25">
        <f>G69*M7</f>
        <v>1.43E-2</v>
      </c>
      <c r="I69" s="23">
        <v>68</v>
      </c>
      <c r="J69" s="13">
        <f t="shared" si="15"/>
        <v>0.97240000000000004</v>
      </c>
      <c r="K69" s="18">
        <f t="shared" si="17"/>
        <v>2.86E-2</v>
      </c>
      <c r="L69" s="120">
        <f t="shared" si="16"/>
        <v>1.9448000000000001</v>
      </c>
      <c r="M69" s="121"/>
    </row>
    <row r="70" spans="1:13">
      <c r="A70" s="122" t="s">
        <v>30</v>
      </c>
      <c r="B70" s="123"/>
      <c r="C70" s="7">
        <v>8.3000000000000001E-3</v>
      </c>
      <c r="D70" s="7">
        <f>C70*L7</f>
        <v>8.3000000000000001E-3</v>
      </c>
      <c r="E70" s="8">
        <v>115</v>
      </c>
      <c r="F70" s="8">
        <f>D70*E70</f>
        <v>0.95450000000000002</v>
      </c>
      <c r="G70" s="29">
        <v>8.3000000000000001E-3</v>
      </c>
      <c r="H70" s="25">
        <f>G70*M7</f>
        <v>8.3000000000000001E-3</v>
      </c>
      <c r="I70" s="23">
        <v>115</v>
      </c>
      <c r="J70" s="13">
        <f t="shared" si="15"/>
        <v>0.95450000000000002</v>
      </c>
      <c r="K70" s="18">
        <f t="shared" si="17"/>
        <v>1.66E-2</v>
      </c>
      <c r="L70" s="120">
        <f t="shared" ref="L70" si="19">F70+J70</f>
        <v>1.909</v>
      </c>
      <c r="M70" s="121"/>
    </row>
    <row r="71" spans="1:13">
      <c r="A71" s="122" t="s">
        <v>19</v>
      </c>
      <c r="B71" s="123"/>
      <c r="C71" s="7">
        <v>5.3E-3</v>
      </c>
      <c r="D71" s="7">
        <f>C71*L7</f>
        <v>5.3E-3</v>
      </c>
      <c r="E71" s="8">
        <v>916</v>
      </c>
      <c r="F71" s="8">
        <f t="shared" si="14"/>
        <v>4.8548</v>
      </c>
      <c r="G71" s="29">
        <v>5.3E-3</v>
      </c>
      <c r="H71" s="25">
        <f>G71*M7</f>
        <v>5.3E-3</v>
      </c>
      <c r="I71" s="23">
        <v>916</v>
      </c>
      <c r="J71" s="13">
        <f t="shared" si="15"/>
        <v>4.8548</v>
      </c>
      <c r="K71" s="18">
        <f t="shared" si="17"/>
        <v>1.06E-2</v>
      </c>
      <c r="L71" s="120">
        <f t="shared" si="16"/>
        <v>9.7096</v>
      </c>
      <c r="M71" s="121"/>
    </row>
    <row r="72" spans="1:13">
      <c r="A72" s="122" t="s">
        <v>29</v>
      </c>
      <c r="B72" s="123"/>
      <c r="C72" s="7">
        <v>2.0000000000000001E-4</v>
      </c>
      <c r="D72" s="7">
        <f>C72*L7</f>
        <v>2.0000000000000001E-4</v>
      </c>
      <c r="E72" s="8">
        <v>20</v>
      </c>
      <c r="F72" s="8">
        <f t="shared" si="14"/>
        <v>4.0000000000000001E-3</v>
      </c>
      <c r="G72" s="29">
        <v>2.0000000000000001E-4</v>
      </c>
      <c r="H72" s="25">
        <f>G72*M7</f>
        <v>2.0000000000000001E-4</v>
      </c>
      <c r="I72" s="23">
        <v>20</v>
      </c>
      <c r="J72" s="13">
        <f t="shared" si="15"/>
        <v>4.0000000000000001E-3</v>
      </c>
      <c r="K72" s="18">
        <f t="shared" si="17"/>
        <v>4.0000000000000002E-4</v>
      </c>
      <c r="L72" s="120">
        <f t="shared" si="16"/>
        <v>8.0000000000000002E-3</v>
      </c>
      <c r="M72" s="121"/>
    </row>
    <row r="73" spans="1:13">
      <c r="A73" s="122"/>
      <c r="B73" s="123"/>
      <c r="C73" s="34"/>
      <c r="D73" s="7"/>
      <c r="E73" s="8"/>
      <c r="F73" s="8">
        <f>SUM(F67:F72)</f>
        <v>50.226454000000004</v>
      </c>
      <c r="G73" s="55"/>
      <c r="H73" s="25"/>
      <c r="I73" s="23"/>
      <c r="J73" s="13">
        <f>SUM(J67:J72)</f>
        <v>50.226454000000004</v>
      </c>
      <c r="K73" s="18"/>
      <c r="L73" s="94"/>
      <c r="M73" s="95"/>
    </row>
    <row r="74" spans="1:13" ht="14.45" customHeight="1">
      <c r="A74" s="122" t="s">
        <v>21</v>
      </c>
      <c r="B74" s="123"/>
      <c r="C74" s="7">
        <v>0.01</v>
      </c>
      <c r="D74" s="7">
        <f>C74*L7</f>
        <v>0.01</v>
      </c>
      <c r="E74" s="8">
        <v>378</v>
      </c>
      <c r="F74" s="8">
        <f t="shared" si="14"/>
        <v>3.7800000000000002</v>
      </c>
      <c r="G74" s="29">
        <v>0.01</v>
      </c>
      <c r="H74" s="25">
        <f>G74*M7</f>
        <v>0.01</v>
      </c>
      <c r="I74" s="23">
        <v>378</v>
      </c>
      <c r="J74" s="13">
        <f t="shared" si="15"/>
        <v>3.7800000000000002</v>
      </c>
      <c r="K74" s="18">
        <f t="shared" si="17"/>
        <v>0.02</v>
      </c>
      <c r="L74" s="120">
        <f t="shared" si="16"/>
        <v>7.5600000000000005</v>
      </c>
      <c r="M74" s="121"/>
    </row>
    <row r="75" spans="1:13" ht="14.45" customHeight="1">
      <c r="A75" s="122" t="s">
        <v>22</v>
      </c>
      <c r="B75" s="123"/>
      <c r="C75" s="34">
        <v>5.0000000000000001E-4</v>
      </c>
      <c r="D75" s="7">
        <f>C75*L7</f>
        <v>5.0000000000000001E-4</v>
      </c>
      <c r="E75" s="8">
        <v>35</v>
      </c>
      <c r="F75" s="8">
        <f t="shared" si="14"/>
        <v>1.7500000000000002E-2</v>
      </c>
      <c r="G75" s="55">
        <v>5.0000000000000001E-4</v>
      </c>
      <c r="H75" s="25">
        <f>G75*M7</f>
        <v>5.0000000000000001E-4</v>
      </c>
      <c r="I75" s="23">
        <v>35</v>
      </c>
      <c r="J75" s="13">
        <f t="shared" si="15"/>
        <v>1.7500000000000002E-2</v>
      </c>
      <c r="K75" s="18">
        <f t="shared" si="17"/>
        <v>1E-3</v>
      </c>
      <c r="L75" s="120">
        <f t="shared" si="16"/>
        <v>3.5000000000000003E-2</v>
      </c>
      <c r="M75" s="121"/>
    </row>
    <row r="76" spans="1:13" ht="14.45" customHeight="1">
      <c r="A76" s="118" t="s">
        <v>19</v>
      </c>
      <c r="B76" s="119"/>
      <c r="C76" s="7">
        <v>2.5000000000000001E-3</v>
      </c>
      <c r="D76" s="7">
        <f>C76*L7</f>
        <v>2.5000000000000001E-3</v>
      </c>
      <c r="E76" s="8">
        <v>916</v>
      </c>
      <c r="F76" s="8">
        <f t="shared" si="14"/>
        <v>2.29</v>
      </c>
      <c r="G76" s="28">
        <v>2.5000000000000001E-3</v>
      </c>
      <c r="H76" s="25">
        <f>G76*M7</f>
        <v>2.5000000000000001E-3</v>
      </c>
      <c r="I76" s="23">
        <v>916</v>
      </c>
      <c r="J76" s="13">
        <f t="shared" si="15"/>
        <v>2.29</v>
      </c>
      <c r="K76" s="18">
        <f t="shared" si="17"/>
        <v>5.0000000000000001E-3</v>
      </c>
      <c r="L76" s="120">
        <f t="shared" si="16"/>
        <v>4.58</v>
      </c>
      <c r="M76" s="121"/>
    </row>
    <row r="77" spans="1:13" ht="14.45" customHeight="1">
      <c r="A77" s="118" t="s">
        <v>29</v>
      </c>
      <c r="B77" s="119"/>
      <c r="C77" s="34">
        <v>0</v>
      </c>
      <c r="D77" s="7">
        <f>C77*L7</f>
        <v>0</v>
      </c>
      <c r="E77" s="8">
        <v>20</v>
      </c>
      <c r="F77" s="8">
        <f>D77*E77</f>
        <v>0</v>
      </c>
      <c r="G77" s="113">
        <v>0</v>
      </c>
      <c r="H77" s="25">
        <f>G77*M7</f>
        <v>0</v>
      </c>
      <c r="I77" s="23">
        <v>20</v>
      </c>
      <c r="J77" s="13">
        <f>H77*I77</f>
        <v>0</v>
      </c>
      <c r="K77" s="18">
        <f>D77+H77</f>
        <v>0</v>
      </c>
      <c r="L77" s="120">
        <f>F77+J77</f>
        <v>0</v>
      </c>
      <c r="M77" s="126"/>
    </row>
    <row r="78" spans="1:13" ht="14.45" customHeight="1">
      <c r="A78" s="122"/>
      <c r="B78" s="123"/>
      <c r="C78" s="7"/>
      <c r="D78" s="7"/>
      <c r="E78" s="8"/>
      <c r="F78" s="8">
        <f>SUM(F74:F77)</f>
        <v>6.0875000000000004</v>
      </c>
      <c r="G78" s="19"/>
      <c r="H78" s="25"/>
      <c r="I78" s="23"/>
      <c r="J78" s="13">
        <f>SUM(J74:J77)</f>
        <v>6.0875000000000004</v>
      </c>
      <c r="K78" s="18"/>
      <c r="L78" s="94"/>
      <c r="M78" s="95"/>
    </row>
    <row r="79" spans="1:13" ht="14.45" customHeight="1">
      <c r="A79" s="122" t="s">
        <v>45</v>
      </c>
      <c r="B79" s="123"/>
      <c r="C79" s="7">
        <v>2.6800000000000001E-2</v>
      </c>
      <c r="D79" s="7">
        <f>C79*L7</f>
        <v>2.6800000000000001E-2</v>
      </c>
      <c r="E79" s="8">
        <v>300</v>
      </c>
      <c r="F79" s="8">
        <f t="shared" ref="F79:F80" si="20">D79*E79</f>
        <v>8.0400000000000009</v>
      </c>
      <c r="G79" s="29">
        <v>2.6800000000000001E-2</v>
      </c>
      <c r="H79" s="25">
        <f>G79*M7</f>
        <v>2.6800000000000001E-2</v>
      </c>
      <c r="I79" s="23">
        <v>300</v>
      </c>
      <c r="J79" s="13">
        <f t="shared" ref="J79:J80" si="21">H79*I79</f>
        <v>8.0400000000000009</v>
      </c>
      <c r="K79" s="18">
        <f t="shared" ref="K79:K80" si="22">D79+H79</f>
        <v>5.3600000000000002E-2</v>
      </c>
      <c r="L79" s="120">
        <f t="shared" ref="L79:L80" si="23">F79+J79</f>
        <v>16.080000000000002</v>
      </c>
      <c r="M79" s="121"/>
    </row>
    <row r="80" spans="1:13" ht="14.45" customHeight="1">
      <c r="A80" s="122" t="s">
        <v>26</v>
      </c>
      <c r="B80" s="123"/>
      <c r="C80" s="7">
        <v>7.0000000000000001E-3</v>
      </c>
      <c r="D80" s="7">
        <f>C80*L7</f>
        <v>7.0000000000000001E-3</v>
      </c>
      <c r="E80" s="8">
        <v>97</v>
      </c>
      <c r="F80" s="8">
        <f t="shared" si="20"/>
        <v>0.67900000000000005</v>
      </c>
      <c r="G80" s="29">
        <v>7.0000000000000001E-3</v>
      </c>
      <c r="H80" s="25">
        <f>G80*M7</f>
        <v>7.0000000000000001E-3</v>
      </c>
      <c r="I80" s="23">
        <v>97</v>
      </c>
      <c r="J80" s="13">
        <f t="shared" si="21"/>
        <v>0.67900000000000005</v>
      </c>
      <c r="K80" s="18">
        <f t="shared" si="22"/>
        <v>1.4E-2</v>
      </c>
      <c r="L80" s="120">
        <f t="shared" si="23"/>
        <v>1.3580000000000001</v>
      </c>
      <c r="M80" s="121"/>
    </row>
    <row r="81" spans="1:13">
      <c r="A81" s="122"/>
      <c r="B81" s="123"/>
      <c r="C81" s="7"/>
      <c r="D81" s="7"/>
      <c r="E81" s="8"/>
      <c r="F81" s="8">
        <f>SUM(F79:F80)</f>
        <v>8.7190000000000012</v>
      </c>
      <c r="G81" s="29"/>
      <c r="H81" s="25"/>
      <c r="I81" s="23"/>
      <c r="J81" s="13">
        <f>SUM(J79:J80)</f>
        <v>8.7190000000000012</v>
      </c>
      <c r="K81" s="18"/>
      <c r="L81" s="94"/>
      <c r="M81" s="95"/>
    </row>
    <row r="82" spans="1:13">
      <c r="A82" s="118" t="s">
        <v>50</v>
      </c>
      <c r="B82" s="119"/>
      <c r="C82" s="7">
        <v>0.02</v>
      </c>
      <c r="D82" s="7">
        <f>C82*L7</f>
        <v>0.02</v>
      </c>
      <c r="E82" s="8">
        <v>74</v>
      </c>
      <c r="F82" s="8">
        <f>D82*E82</f>
        <v>1.48</v>
      </c>
      <c r="G82" s="39">
        <v>0.03</v>
      </c>
      <c r="H82" s="25">
        <f>G82*M7</f>
        <v>0.03</v>
      </c>
      <c r="I82" s="23">
        <v>74</v>
      </c>
      <c r="J82" s="13">
        <f>H82*I82</f>
        <v>2.2199999999999998</v>
      </c>
      <c r="K82" s="18">
        <f>D82+H82</f>
        <v>0.05</v>
      </c>
      <c r="L82" s="120">
        <f>F82+J82</f>
        <v>3.6999999999999997</v>
      </c>
      <c r="M82" s="126"/>
    </row>
    <row r="83" spans="1:13">
      <c r="A83" s="118"/>
      <c r="B83" s="119"/>
      <c r="C83" s="7"/>
      <c r="D83" s="7"/>
      <c r="E83" s="8"/>
      <c r="F83" s="8"/>
      <c r="G83" s="39"/>
      <c r="H83" s="25"/>
      <c r="I83" s="23"/>
      <c r="J83" s="13"/>
      <c r="K83" s="18"/>
      <c r="L83" s="120"/>
      <c r="M83" s="126"/>
    </row>
    <row r="84" spans="1:13">
      <c r="A84" s="118" t="s">
        <v>38</v>
      </c>
      <c r="B84" s="119"/>
      <c r="C84" s="7">
        <v>0.05</v>
      </c>
      <c r="D84" s="7">
        <f>C84*L7</f>
        <v>0.05</v>
      </c>
      <c r="E84" s="8">
        <v>68</v>
      </c>
      <c r="F84" s="8">
        <f>D84*E84</f>
        <v>3.4000000000000004</v>
      </c>
      <c r="G84" s="39">
        <v>0.06</v>
      </c>
      <c r="H84" s="25">
        <f>G84*M7</f>
        <v>0.06</v>
      </c>
      <c r="I84" s="23">
        <v>68</v>
      </c>
      <c r="J84" s="13">
        <f>H84*I84</f>
        <v>4.08</v>
      </c>
      <c r="K84" s="18">
        <f>D84+H84</f>
        <v>0.11</v>
      </c>
      <c r="L84" s="120">
        <f>F84+J84</f>
        <v>7.48</v>
      </c>
      <c r="M84" s="126"/>
    </row>
    <row r="85" spans="1:13" ht="14.45" customHeight="1">
      <c r="A85" s="118"/>
      <c r="B85" s="119"/>
      <c r="C85" s="7"/>
      <c r="D85" s="7"/>
      <c r="E85" s="8"/>
      <c r="F85" s="8"/>
      <c r="G85" s="12"/>
      <c r="H85" s="12"/>
      <c r="I85" s="23"/>
      <c r="J85" s="13"/>
      <c r="K85" s="18"/>
      <c r="L85" s="94"/>
      <c r="M85" s="98"/>
    </row>
    <row r="86" spans="1:13">
      <c r="A86" s="132" t="s">
        <v>3</v>
      </c>
      <c r="B86" s="133"/>
      <c r="C86" s="9"/>
      <c r="D86" s="10"/>
      <c r="E86" s="10"/>
      <c r="F86" s="10">
        <f>F33+F34+F36+F41+F42+F44+F52+F61+F66+F73+F78+F81+F82+F84</f>
        <v>152.52952400000001</v>
      </c>
      <c r="G86" s="14"/>
      <c r="H86" s="14"/>
      <c r="I86" s="15"/>
      <c r="J86" s="16">
        <f>J33+J34+J36+J41+J42+J44+J52+J61+J66+J73+J78+J81+J82+J84</f>
        <v>179.42153800000003</v>
      </c>
      <c r="K86" s="18">
        <f>D86+H86</f>
        <v>0</v>
      </c>
      <c r="L86" s="134">
        <f>SUM(L28:L85)</f>
        <v>331.95106199999998</v>
      </c>
      <c r="M86" s="135"/>
    </row>
    <row r="87" spans="1:13">
      <c r="A87" s="53"/>
      <c r="B87" s="53"/>
      <c r="C87" s="53"/>
      <c r="D87" s="53"/>
      <c r="E87" s="53"/>
      <c r="F87" s="53"/>
      <c r="G87" s="54"/>
      <c r="H87" s="54"/>
      <c r="I87" s="54"/>
      <c r="J87" s="54"/>
      <c r="K87" s="54"/>
      <c r="L87" s="54"/>
      <c r="M87" s="54"/>
    </row>
    <row r="89" spans="1:13">
      <c r="E89" s="89" t="s">
        <v>67</v>
      </c>
      <c r="F89" s="33">
        <f>F33+F34+F36+F41+F42+F44</f>
        <v>43.92915</v>
      </c>
      <c r="J89" s="33">
        <f>J33+J34+J36+J41+J42+J44</f>
        <v>60.729599999999998</v>
      </c>
      <c r="M89" s="33">
        <f>F86+J86</f>
        <v>331.95106200000004</v>
      </c>
    </row>
    <row r="90" spans="1:13">
      <c r="E90" s="89" t="s">
        <v>68</v>
      </c>
      <c r="F90" s="33">
        <f>F52+F61+F66+F73+F78+F81+F82+F84</f>
        <v>108.600374</v>
      </c>
      <c r="J90" s="33">
        <f>J52+J61+J66+J73+J78+J81+J82+J84</f>
        <v>118.69193800000001</v>
      </c>
    </row>
    <row r="91" spans="1:13">
      <c r="F91" s="33">
        <f>SUM(F89:F90)</f>
        <v>152.52952400000001</v>
      </c>
      <c r="J91" s="33">
        <f>SUM(J89:J90)</f>
        <v>179.421538</v>
      </c>
    </row>
    <row r="93" spans="1:13">
      <c r="F93" s="33"/>
      <c r="J93" s="33"/>
    </row>
  </sheetData>
  <mergeCells count="148">
    <mergeCell ref="L45:M45"/>
    <mergeCell ref="L62:M62"/>
    <mergeCell ref="L54:M54"/>
    <mergeCell ref="L55:M55"/>
    <mergeCell ref="L56:M56"/>
    <mergeCell ref="A70:B70"/>
    <mergeCell ref="L70:M70"/>
    <mergeCell ref="A57:B57"/>
    <mergeCell ref="A58:B58"/>
    <mergeCell ref="A59:B59"/>
    <mergeCell ref="L68:M68"/>
    <mergeCell ref="L69:M69"/>
    <mergeCell ref="A56:B56"/>
    <mergeCell ref="L63:M63"/>
    <mergeCell ref="A65:B65"/>
    <mergeCell ref="L65:M65"/>
    <mergeCell ref="L67:M67"/>
    <mergeCell ref="L58:M58"/>
    <mergeCell ref="L57:M57"/>
    <mergeCell ref="L59:M59"/>
    <mergeCell ref="A54:B54"/>
    <mergeCell ref="A55:B55"/>
    <mergeCell ref="A50:B50"/>
    <mergeCell ref="A75:B75"/>
    <mergeCell ref="A64:B64"/>
    <mergeCell ref="A83:B83"/>
    <mergeCell ref="A81:B81"/>
    <mergeCell ref="A79:B79"/>
    <mergeCell ref="A60:B60"/>
    <mergeCell ref="A77:B77"/>
    <mergeCell ref="A82:B82"/>
    <mergeCell ref="A80:B80"/>
    <mergeCell ref="A78:B78"/>
    <mergeCell ref="A61:B61"/>
    <mergeCell ref="A62:B62"/>
    <mergeCell ref="A76:B76"/>
    <mergeCell ref="L71:M71"/>
    <mergeCell ref="L72:M72"/>
    <mergeCell ref="L74:M74"/>
    <mergeCell ref="A63:B63"/>
    <mergeCell ref="A66:B66"/>
    <mergeCell ref="A67:B67"/>
    <mergeCell ref="A68:B68"/>
    <mergeCell ref="A69:B69"/>
    <mergeCell ref="A71:B71"/>
    <mergeCell ref="A72:B72"/>
    <mergeCell ref="A73:B73"/>
    <mergeCell ref="A74:B74"/>
    <mergeCell ref="L64:M64"/>
    <mergeCell ref="B2:H2"/>
    <mergeCell ref="G4:I4"/>
    <mergeCell ref="L47:M47"/>
    <mergeCell ref="L48:M48"/>
    <mergeCell ref="A42:B42"/>
    <mergeCell ref="A48:B48"/>
    <mergeCell ref="A47:B47"/>
    <mergeCell ref="A46:B46"/>
    <mergeCell ref="L44:M44"/>
    <mergeCell ref="A44:B44"/>
    <mergeCell ref="A45:B45"/>
    <mergeCell ref="A14:B14"/>
    <mergeCell ref="A23:B23"/>
    <mergeCell ref="A22:B22"/>
    <mergeCell ref="A17:B17"/>
    <mergeCell ref="L32:M32"/>
    <mergeCell ref="L28:M28"/>
    <mergeCell ref="A36:B36"/>
    <mergeCell ref="B3:H3"/>
    <mergeCell ref="G5:I5"/>
    <mergeCell ref="A8:B9"/>
    <mergeCell ref="E8:G8"/>
    <mergeCell ref="I8:K8"/>
    <mergeCell ref="L8:M8"/>
    <mergeCell ref="L38:M38"/>
    <mergeCell ref="L43:M43"/>
    <mergeCell ref="A38:B38"/>
    <mergeCell ref="A37:B37"/>
    <mergeCell ref="L29:M29"/>
    <mergeCell ref="A32:B32"/>
    <mergeCell ref="A39:B39"/>
    <mergeCell ref="A41:B41"/>
    <mergeCell ref="L39:M39"/>
    <mergeCell ref="L42:M42"/>
    <mergeCell ref="L36:M36"/>
    <mergeCell ref="A30:B30"/>
    <mergeCell ref="L30:M30"/>
    <mergeCell ref="A34:B34"/>
    <mergeCell ref="A35:B35"/>
    <mergeCell ref="L33:M33"/>
    <mergeCell ref="L34:M34"/>
    <mergeCell ref="A40:B40"/>
    <mergeCell ref="L40:M40"/>
    <mergeCell ref="A43:B43"/>
    <mergeCell ref="A33:B33"/>
    <mergeCell ref="L37:M37"/>
    <mergeCell ref="A16:B16"/>
    <mergeCell ref="A15:B15"/>
    <mergeCell ref="A20:B20"/>
    <mergeCell ref="A21:B21"/>
    <mergeCell ref="E10:H10"/>
    <mergeCell ref="E12:H12"/>
    <mergeCell ref="E14:H14"/>
    <mergeCell ref="A12:B12"/>
    <mergeCell ref="A10:B10"/>
    <mergeCell ref="A13:B13"/>
    <mergeCell ref="E13:H13"/>
    <mergeCell ref="E15:H15"/>
    <mergeCell ref="E16:H16"/>
    <mergeCell ref="A11:B11"/>
    <mergeCell ref="E17:H17"/>
    <mergeCell ref="E18:H18"/>
    <mergeCell ref="A19:B19"/>
    <mergeCell ref="E19:H19"/>
    <mergeCell ref="E22:H22"/>
    <mergeCell ref="A18:B18"/>
    <mergeCell ref="A27:B27"/>
    <mergeCell ref="A29:B29"/>
    <mergeCell ref="A28:B28"/>
    <mergeCell ref="L31:M31"/>
    <mergeCell ref="L27:M27"/>
    <mergeCell ref="A25:B25"/>
    <mergeCell ref="E23:H23"/>
    <mergeCell ref="E25:H25"/>
    <mergeCell ref="A31:B31"/>
    <mergeCell ref="L76:M76"/>
    <mergeCell ref="A84:B84"/>
    <mergeCell ref="A86:B86"/>
    <mergeCell ref="A85:B85"/>
    <mergeCell ref="L46:M46"/>
    <mergeCell ref="L50:M50"/>
    <mergeCell ref="L84:M84"/>
    <mergeCell ref="L80:M80"/>
    <mergeCell ref="L79:M79"/>
    <mergeCell ref="L77:M77"/>
    <mergeCell ref="L86:M86"/>
    <mergeCell ref="L83:M83"/>
    <mergeCell ref="L82:M82"/>
    <mergeCell ref="L49:M49"/>
    <mergeCell ref="L51:M51"/>
    <mergeCell ref="A49:B49"/>
    <mergeCell ref="A51:B51"/>
    <mergeCell ref="L53:M53"/>
    <mergeCell ref="L52:M52"/>
    <mergeCell ref="L60:M60"/>
    <mergeCell ref="A52:B52"/>
    <mergeCell ref="A53:B53"/>
    <mergeCell ref="L66:M66"/>
    <mergeCell ref="L75:M75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9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Лист3</vt:lpstr>
    </vt:vector>
  </TitlesOfParts>
  <Company>МКУ Комитет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Е А</dc:creator>
  <cp:lastModifiedBy>Хозяин</cp:lastModifiedBy>
  <cp:lastPrinted>2022-05-11T07:45:25Z</cp:lastPrinted>
  <dcterms:created xsi:type="dcterms:W3CDTF">2018-08-29T01:33:49Z</dcterms:created>
  <dcterms:modified xsi:type="dcterms:W3CDTF">2023-09-20T00:55:35Z</dcterms:modified>
</cp:coreProperties>
</file>