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75" activeTab="9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25725"/>
</workbook>
</file>

<file path=xl/calcChain.xml><?xml version="1.0" encoding="utf-8"?>
<calcChain xmlns="http://schemas.openxmlformats.org/spreadsheetml/2006/main">
  <c r="H75" i="11"/>
  <c r="J75" s="1"/>
  <c r="D75"/>
  <c r="F75" s="1"/>
  <c r="L75" l="1"/>
  <c r="K75"/>
  <c r="H70" i="10"/>
  <c r="H65" i="2" l="1"/>
  <c r="J65" s="1"/>
  <c r="D65"/>
  <c r="F65" s="1"/>
  <c r="H63" i="4"/>
  <c r="H62"/>
  <c r="D63"/>
  <c r="F63" s="1"/>
  <c r="D62"/>
  <c r="J63"/>
  <c r="J62"/>
  <c r="F62"/>
  <c r="H65" i="5"/>
  <c r="J65" s="1"/>
  <c r="D65"/>
  <c r="F65" s="1"/>
  <c r="L65" i="2" l="1"/>
  <c r="K65"/>
  <c r="L62" i="4"/>
  <c r="F64"/>
  <c r="J64"/>
  <c r="L63"/>
  <c r="K62"/>
  <c r="K63"/>
  <c r="L65" i="5"/>
  <c r="K65"/>
  <c r="K54" i="9"/>
  <c r="J54"/>
  <c r="H54"/>
  <c r="F54"/>
  <c r="D54"/>
  <c r="L54" l="1"/>
  <c r="J77" i="7" l="1"/>
  <c r="H77"/>
  <c r="K77" s="1"/>
  <c r="J76"/>
  <c r="L76" s="1"/>
  <c r="H76"/>
  <c r="J75"/>
  <c r="H75"/>
  <c r="K75" s="1"/>
  <c r="K74"/>
  <c r="K76"/>
  <c r="J74"/>
  <c r="H74"/>
  <c r="D77"/>
  <c r="F77" s="1"/>
  <c r="F76"/>
  <c r="D76"/>
  <c r="F75"/>
  <c r="D75"/>
  <c r="F74"/>
  <c r="D74"/>
  <c r="H49"/>
  <c r="L48"/>
  <c r="K48"/>
  <c r="K49"/>
  <c r="J48"/>
  <c r="J49"/>
  <c r="L49" s="1"/>
  <c r="H48"/>
  <c r="D49"/>
  <c r="F49" s="1"/>
  <c r="F48"/>
  <c r="D48"/>
  <c r="L75" l="1"/>
  <c r="L77"/>
  <c r="L74"/>
  <c r="H65" i="12"/>
  <c r="J65" s="1"/>
  <c r="D65"/>
  <c r="K65" s="1"/>
  <c r="H52"/>
  <c r="H51"/>
  <c r="H50"/>
  <c r="J50" s="1"/>
  <c r="D52"/>
  <c r="F52" s="1"/>
  <c r="D51"/>
  <c r="F51" s="1"/>
  <c r="D50"/>
  <c r="H26"/>
  <c r="D26"/>
  <c r="D26" i="5"/>
  <c r="K50" i="12" l="1"/>
  <c r="K51"/>
  <c r="J51"/>
  <c r="L51" s="1"/>
  <c r="F65"/>
  <c r="L65" s="1"/>
  <c r="F50"/>
  <c r="L50" s="1"/>
  <c r="K52"/>
  <c r="J52"/>
  <c r="L52" s="1"/>
  <c r="J66" i="11"/>
  <c r="H66"/>
  <c r="K66" s="1"/>
  <c r="J65"/>
  <c r="H65"/>
  <c r="K64"/>
  <c r="K65"/>
  <c r="J64"/>
  <c r="H64"/>
  <c r="F66"/>
  <c r="D66"/>
  <c r="F65"/>
  <c r="D65"/>
  <c r="F64"/>
  <c r="D64"/>
  <c r="J56"/>
  <c r="H56"/>
  <c r="K56" s="1"/>
  <c r="J55"/>
  <c r="L55" s="1"/>
  <c r="H55"/>
  <c r="K54"/>
  <c r="K55"/>
  <c r="J54"/>
  <c r="H54"/>
  <c r="F56"/>
  <c r="L56" s="1"/>
  <c r="D56"/>
  <c r="F55"/>
  <c r="D55"/>
  <c r="F54"/>
  <c r="D54"/>
  <c r="L66" l="1"/>
  <c r="L65"/>
  <c r="L64"/>
  <c r="L54"/>
  <c r="H30"/>
  <c r="J30" s="1"/>
  <c r="F30"/>
  <c r="D30"/>
  <c r="K30" s="1"/>
  <c r="L30" l="1"/>
  <c r="H71" i="10"/>
  <c r="J71" s="1"/>
  <c r="J70"/>
  <c r="H69"/>
  <c r="D71"/>
  <c r="F71" s="1"/>
  <c r="D70"/>
  <c r="F70" s="1"/>
  <c r="D69"/>
  <c r="F69" s="1"/>
  <c r="J69"/>
  <c r="H49"/>
  <c r="J49" s="1"/>
  <c r="D49"/>
  <c r="F49" s="1"/>
  <c r="H37"/>
  <c r="J37" s="1"/>
  <c r="D37"/>
  <c r="F37" s="1"/>
  <c r="H34"/>
  <c r="H33"/>
  <c r="J33" s="1"/>
  <c r="H32"/>
  <c r="J32" s="1"/>
  <c r="H31"/>
  <c r="J31" s="1"/>
  <c r="H30"/>
  <c r="J30" s="1"/>
  <c r="D34"/>
  <c r="F34" s="1"/>
  <c r="D33"/>
  <c r="D32"/>
  <c r="F32" s="1"/>
  <c r="D31"/>
  <c r="F31" s="1"/>
  <c r="D30"/>
  <c r="K30" s="1"/>
  <c r="L70" l="1"/>
  <c r="J72"/>
  <c r="L69"/>
  <c r="F72"/>
  <c r="L71"/>
  <c r="K70"/>
  <c r="K69"/>
  <c r="K71"/>
  <c r="F30"/>
  <c r="L30" s="1"/>
  <c r="K33"/>
  <c r="K32"/>
  <c r="L31"/>
  <c r="L32"/>
  <c r="K34"/>
  <c r="F33"/>
  <c r="L33" s="1"/>
  <c r="K31"/>
  <c r="J34"/>
  <c r="L34" s="1"/>
  <c r="L49"/>
  <c r="K49"/>
  <c r="L37"/>
  <c r="K37"/>
  <c r="J66" i="9"/>
  <c r="H66"/>
  <c r="H65"/>
  <c r="J65" s="1"/>
  <c r="H64"/>
  <c r="J64" s="1"/>
  <c r="D66"/>
  <c r="F66" s="1"/>
  <c r="D65"/>
  <c r="K65" s="1"/>
  <c r="D64"/>
  <c r="F64" s="1"/>
  <c r="H58"/>
  <c r="H51"/>
  <c r="J51" s="1"/>
  <c r="D58"/>
  <c r="F58" s="1"/>
  <c r="D51"/>
  <c r="K51" s="1"/>
  <c r="J45"/>
  <c r="H47"/>
  <c r="J47" s="1"/>
  <c r="H46"/>
  <c r="J46" s="1"/>
  <c r="H45"/>
  <c r="H44"/>
  <c r="J44" s="1"/>
  <c r="D47"/>
  <c r="F47" s="1"/>
  <c r="D46"/>
  <c r="D45"/>
  <c r="F45" s="1"/>
  <c r="D44"/>
  <c r="K44" s="1"/>
  <c r="L64" l="1"/>
  <c r="L47"/>
  <c r="L66"/>
  <c r="F44"/>
  <c r="L44" s="1"/>
  <c r="F65"/>
  <c r="L65" s="1"/>
  <c r="L45"/>
  <c r="K64"/>
  <c r="K46"/>
  <c r="K66"/>
  <c r="F46"/>
  <c r="L46" s="1"/>
  <c r="K45"/>
  <c r="K47"/>
  <c r="F51"/>
  <c r="L51" s="1"/>
  <c r="H26"/>
  <c r="J26" s="1"/>
  <c r="D26"/>
  <c r="K26" l="1"/>
  <c r="F26"/>
  <c r="L26" s="1"/>
  <c r="K69" i="6"/>
  <c r="H69"/>
  <c r="J69" s="1"/>
  <c r="D69"/>
  <c r="F69" s="1"/>
  <c r="H68"/>
  <c r="J68" s="1"/>
  <c r="D68"/>
  <c r="F68" s="1"/>
  <c r="H67"/>
  <c r="J67" s="1"/>
  <c r="D67"/>
  <c r="F67" s="1"/>
  <c r="H70"/>
  <c r="J70" s="1"/>
  <c r="D70"/>
  <c r="F70" s="1"/>
  <c r="L69" l="1"/>
  <c r="J71"/>
  <c r="L68"/>
  <c r="F71"/>
  <c r="L67"/>
  <c r="L70"/>
  <c r="K68"/>
  <c r="K67"/>
  <c r="K70"/>
  <c r="J33" i="5" l="1"/>
  <c r="J34"/>
  <c r="J35"/>
  <c r="J58"/>
  <c r="H58"/>
  <c r="H57"/>
  <c r="J57" s="1"/>
  <c r="D58"/>
  <c r="F58" s="1"/>
  <c r="D57"/>
  <c r="F57" s="1"/>
  <c r="H35"/>
  <c r="D35"/>
  <c r="K35" s="1"/>
  <c r="H26"/>
  <c r="J36" l="1"/>
  <c r="L58"/>
  <c r="L57"/>
  <c r="K57"/>
  <c r="F35"/>
  <c r="L35" s="1"/>
  <c r="K58"/>
  <c r="G49" i="4" l="1"/>
  <c r="H49" s="1"/>
  <c r="J49" s="1"/>
  <c r="H44"/>
  <c r="J44" s="1"/>
  <c r="D49"/>
  <c r="D44"/>
  <c r="K44" l="1"/>
  <c r="K49"/>
  <c r="F44"/>
  <c r="L44" s="1"/>
  <c r="F49"/>
  <c r="L49" s="1"/>
  <c r="H74" i="3"/>
  <c r="J74" s="1"/>
  <c r="H73"/>
  <c r="J73" s="1"/>
  <c r="H72"/>
  <c r="J72" s="1"/>
  <c r="D74"/>
  <c r="D73"/>
  <c r="D72"/>
  <c r="H70"/>
  <c r="J70" s="1"/>
  <c r="H69"/>
  <c r="H68"/>
  <c r="H67"/>
  <c r="J67" s="1"/>
  <c r="D70"/>
  <c r="F70" s="1"/>
  <c r="D69"/>
  <c r="F69" s="1"/>
  <c r="D68"/>
  <c r="F68" s="1"/>
  <c r="D67"/>
  <c r="F67" s="1"/>
  <c r="J69"/>
  <c r="J68"/>
  <c r="D76"/>
  <c r="F76" s="1"/>
  <c r="H76"/>
  <c r="K76" s="1"/>
  <c r="J76"/>
  <c r="H62"/>
  <c r="D62"/>
  <c r="D61"/>
  <c r="K48"/>
  <c r="H48"/>
  <c r="J48" s="1"/>
  <c r="H47"/>
  <c r="J47" s="1"/>
  <c r="H46"/>
  <c r="J46" s="1"/>
  <c r="H45"/>
  <c r="J45" s="1"/>
  <c r="H44"/>
  <c r="J44" s="1"/>
  <c r="H43"/>
  <c r="J43" s="1"/>
  <c r="D48"/>
  <c r="F48" s="1"/>
  <c r="D47"/>
  <c r="F47" s="1"/>
  <c r="D46"/>
  <c r="D45"/>
  <c r="D44"/>
  <c r="F44" s="1"/>
  <c r="D43"/>
  <c r="K43" s="1"/>
  <c r="H27"/>
  <c r="D27"/>
  <c r="H66" i="2"/>
  <c r="J66" s="1"/>
  <c r="D66"/>
  <c r="F66" s="1"/>
  <c r="K66" l="1"/>
  <c r="F71" i="3"/>
  <c r="J71"/>
  <c r="L66" i="2"/>
  <c r="K72" i="3"/>
  <c r="K73"/>
  <c r="K74"/>
  <c r="F74"/>
  <c r="L74" s="1"/>
  <c r="F72"/>
  <c r="L72" s="1"/>
  <c r="J75"/>
  <c r="F73"/>
  <c r="L73" s="1"/>
  <c r="L76"/>
  <c r="L70"/>
  <c r="L69"/>
  <c r="L68"/>
  <c r="L67"/>
  <c r="K67"/>
  <c r="K69"/>
  <c r="K68"/>
  <c r="K70"/>
  <c r="K44"/>
  <c r="K45"/>
  <c r="K46"/>
  <c r="L47"/>
  <c r="L44"/>
  <c r="L48"/>
  <c r="F43"/>
  <c r="L43" s="1"/>
  <c r="F46"/>
  <c r="L46" s="1"/>
  <c r="K47"/>
  <c r="F45"/>
  <c r="L45" s="1"/>
  <c r="H57"/>
  <c r="J57" s="1"/>
  <c r="D57"/>
  <c r="F57" s="1"/>
  <c r="H58" i="10"/>
  <c r="J58" s="1"/>
  <c r="D58"/>
  <c r="F58" s="1"/>
  <c r="D57"/>
  <c r="F75" i="3" l="1"/>
  <c r="K57"/>
  <c r="L57"/>
  <c r="L58" i="10"/>
  <c r="K58"/>
  <c r="H68" i="7"/>
  <c r="J68" s="1"/>
  <c r="D68"/>
  <c r="F68" s="1"/>
  <c r="H65"/>
  <c r="D65"/>
  <c r="K68" l="1"/>
  <c r="L68"/>
  <c r="H58" i="12"/>
  <c r="J58" s="1"/>
  <c r="D58"/>
  <c r="F58" s="1"/>
  <c r="D73" i="11"/>
  <c r="F73" s="1"/>
  <c r="H73"/>
  <c r="J73" s="1"/>
  <c r="K58" i="12" l="1"/>
  <c r="L73" i="11"/>
  <c r="L58" i="12"/>
  <c r="K73" i="11"/>
  <c r="D74" i="10"/>
  <c r="F74" s="1"/>
  <c r="H65"/>
  <c r="J65" s="1"/>
  <c r="H74"/>
  <c r="J74" s="1"/>
  <c r="D65"/>
  <c r="H29" i="5"/>
  <c r="J29" s="1"/>
  <c r="H28"/>
  <c r="J28" s="1"/>
  <c r="D29"/>
  <c r="F29" s="1"/>
  <c r="D28"/>
  <c r="F28" s="1"/>
  <c r="L29" l="1"/>
  <c r="L28"/>
  <c r="K29"/>
  <c r="K28"/>
  <c r="L74" i="10"/>
  <c r="K74"/>
  <c r="K65"/>
  <c r="F65"/>
  <c r="L65" s="1"/>
  <c r="H62" i="12"/>
  <c r="D62"/>
  <c r="H58" i="4" l="1"/>
  <c r="D58"/>
  <c r="H78" i="7" l="1"/>
  <c r="J78" s="1"/>
  <c r="D78"/>
  <c r="F78" s="1"/>
  <c r="H73"/>
  <c r="J73" s="1"/>
  <c r="D73"/>
  <c r="H72"/>
  <c r="J72" s="1"/>
  <c r="D72"/>
  <c r="F72" s="1"/>
  <c r="H71"/>
  <c r="J71" s="1"/>
  <c r="D71"/>
  <c r="F71" s="1"/>
  <c r="L71" l="1"/>
  <c r="K73"/>
  <c r="F73"/>
  <c r="F79" s="1"/>
  <c r="K78"/>
  <c r="K71"/>
  <c r="K72"/>
  <c r="L78"/>
  <c r="J79"/>
  <c r="L72"/>
  <c r="H37"/>
  <c r="J37" s="1"/>
  <c r="D37"/>
  <c r="H33"/>
  <c r="J33" s="1"/>
  <c r="D33"/>
  <c r="F33" s="1"/>
  <c r="K87"/>
  <c r="H85"/>
  <c r="J85" s="1"/>
  <c r="D85"/>
  <c r="H83"/>
  <c r="J83" s="1"/>
  <c r="D83"/>
  <c r="K83" s="1"/>
  <c r="H81"/>
  <c r="J81" s="1"/>
  <c r="D81"/>
  <c r="H80"/>
  <c r="J80" s="1"/>
  <c r="D80"/>
  <c r="H69"/>
  <c r="J69" s="1"/>
  <c r="D69"/>
  <c r="H67"/>
  <c r="J67" s="1"/>
  <c r="D67"/>
  <c r="H66"/>
  <c r="J66" s="1"/>
  <c r="D66"/>
  <c r="J65"/>
  <c r="K65"/>
  <c r="H64"/>
  <c r="J64" s="1"/>
  <c r="D64"/>
  <c r="K64" s="1"/>
  <c r="H62"/>
  <c r="J62" s="1"/>
  <c r="D62"/>
  <c r="H61"/>
  <c r="J61" s="1"/>
  <c r="D61"/>
  <c r="H60"/>
  <c r="J60" s="1"/>
  <c r="D60"/>
  <c r="H58"/>
  <c r="J58" s="1"/>
  <c r="D58"/>
  <c r="K58" s="1"/>
  <c r="H57"/>
  <c r="J57" s="1"/>
  <c r="D57"/>
  <c r="H56"/>
  <c r="J56" s="1"/>
  <c r="D56"/>
  <c r="H55"/>
  <c r="J55" s="1"/>
  <c r="D55"/>
  <c r="H54"/>
  <c r="J54" s="1"/>
  <c r="D54"/>
  <c r="H53"/>
  <c r="J53" s="1"/>
  <c r="D53"/>
  <c r="H52"/>
  <c r="J52" s="1"/>
  <c r="D52"/>
  <c r="H51"/>
  <c r="J51" s="1"/>
  <c r="D51"/>
  <c r="H47"/>
  <c r="J47" s="1"/>
  <c r="J50" s="1"/>
  <c r="D47"/>
  <c r="F47" s="1"/>
  <c r="F50" s="1"/>
  <c r="H45"/>
  <c r="J45" s="1"/>
  <c r="D45"/>
  <c r="H43"/>
  <c r="J43" s="1"/>
  <c r="D43"/>
  <c r="H41"/>
  <c r="J41" s="1"/>
  <c r="D41"/>
  <c r="H40"/>
  <c r="J40" s="1"/>
  <c r="D40"/>
  <c r="H39"/>
  <c r="J39" s="1"/>
  <c r="D39"/>
  <c r="H35"/>
  <c r="J35" s="1"/>
  <c r="D35"/>
  <c r="H32"/>
  <c r="J32" s="1"/>
  <c r="D32"/>
  <c r="F32" s="1"/>
  <c r="H31"/>
  <c r="J31" s="1"/>
  <c r="D31"/>
  <c r="H30"/>
  <c r="J30" s="1"/>
  <c r="D30"/>
  <c r="H29"/>
  <c r="J29" s="1"/>
  <c r="D29"/>
  <c r="H28"/>
  <c r="J28" s="1"/>
  <c r="D28"/>
  <c r="H64" i="12"/>
  <c r="J64" s="1"/>
  <c r="D64"/>
  <c r="H36"/>
  <c r="J36" s="1"/>
  <c r="D36"/>
  <c r="H28"/>
  <c r="J28" s="1"/>
  <c r="D28"/>
  <c r="K60" i="7" l="1"/>
  <c r="K41"/>
  <c r="K45"/>
  <c r="K51"/>
  <c r="K53"/>
  <c r="K55"/>
  <c r="K57"/>
  <c r="K85"/>
  <c r="K64" i="12"/>
  <c r="K36"/>
  <c r="K28"/>
  <c r="F64"/>
  <c r="L64" s="1"/>
  <c r="K54" i="7"/>
  <c r="K33"/>
  <c r="L73"/>
  <c r="K67"/>
  <c r="K40"/>
  <c r="K37"/>
  <c r="K39"/>
  <c r="K69"/>
  <c r="K81"/>
  <c r="F37"/>
  <c r="L37" s="1"/>
  <c r="L33"/>
  <c r="J34"/>
  <c r="J90" s="1"/>
  <c r="J42"/>
  <c r="K29"/>
  <c r="K31"/>
  <c r="K43"/>
  <c r="K52"/>
  <c r="K56"/>
  <c r="K66"/>
  <c r="K80"/>
  <c r="J70"/>
  <c r="K62"/>
  <c r="J63"/>
  <c r="K61"/>
  <c r="L47"/>
  <c r="K47"/>
  <c r="K35"/>
  <c r="K30"/>
  <c r="K28"/>
  <c r="F29"/>
  <c r="L29" s="1"/>
  <c r="F30"/>
  <c r="L30" s="1"/>
  <c r="F31"/>
  <c r="L31" s="1"/>
  <c r="F35"/>
  <c r="L35" s="1"/>
  <c r="F39"/>
  <c r="F40"/>
  <c r="L40" s="1"/>
  <c r="F41"/>
  <c r="L41" s="1"/>
  <c r="F43"/>
  <c r="L43" s="1"/>
  <c r="F45"/>
  <c r="L45" s="1"/>
  <c r="F51"/>
  <c r="F52"/>
  <c r="L52" s="1"/>
  <c r="F53"/>
  <c r="L53" s="1"/>
  <c r="F54"/>
  <c r="L54" s="1"/>
  <c r="F55"/>
  <c r="L55" s="1"/>
  <c r="F56"/>
  <c r="L56" s="1"/>
  <c r="F57"/>
  <c r="L57" s="1"/>
  <c r="F58"/>
  <c r="L58" s="1"/>
  <c r="F60"/>
  <c r="F61"/>
  <c r="L61" s="1"/>
  <c r="F62"/>
  <c r="L62" s="1"/>
  <c r="F64"/>
  <c r="L64" s="1"/>
  <c r="F65"/>
  <c r="L65" s="1"/>
  <c r="F66"/>
  <c r="L66" s="1"/>
  <c r="F67"/>
  <c r="L67" s="1"/>
  <c r="F69"/>
  <c r="L69" s="1"/>
  <c r="F80"/>
  <c r="L80" s="1"/>
  <c r="F81"/>
  <c r="L81" s="1"/>
  <c r="F83"/>
  <c r="L83" s="1"/>
  <c r="F85"/>
  <c r="L85" s="1"/>
  <c r="K32"/>
  <c r="L32"/>
  <c r="F28"/>
  <c r="J59"/>
  <c r="J82"/>
  <c r="F28" i="12"/>
  <c r="L28" s="1"/>
  <c r="F36"/>
  <c r="L36" s="1"/>
  <c r="J87" i="7" l="1"/>
  <c r="J91"/>
  <c r="F34"/>
  <c r="F63"/>
  <c r="F59"/>
  <c r="L60"/>
  <c r="L51"/>
  <c r="F42"/>
  <c r="L39"/>
  <c r="F70"/>
  <c r="F82"/>
  <c r="L28"/>
  <c r="F90" l="1"/>
  <c r="F91"/>
  <c r="F87"/>
  <c r="M90" s="1"/>
  <c r="J92"/>
  <c r="L87"/>
  <c r="F92" l="1"/>
  <c r="K76" i="12" l="1"/>
  <c r="H74"/>
  <c r="J74" s="1"/>
  <c r="D74"/>
  <c r="H72"/>
  <c r="J72" s="1"/>
  <c r="D72"/>
  <c r="F72" s="1"/>
  <c r="H70"/>
  <c r="J70" s="1"/>
  <c r="D70"/>
  <c r="F70" s="1"/>
  <c r="H69"/>
  <c r="J69" s="1"/>
  <c r="D69"/>
  <c r="F69" s="1"/>
  <c r="H67"/>
  <c r="J67" s="1"/>
  <c r="D67"/>
  <c r="F67" s="1"/>
  <c r="H66"/>
  <c r="J66" s="1"/>
  <c r="D66"/>
  <c r="F66" s="1"/>
  <c r="H63"/>
  <c r="J63" s="1"/>
  <c r="D63"/>
  <c r="F63" s="1"/>
  <c r="J62"/>
  <c r="F62"/>
  <c r="H61"/>
  <c r="J61" s="1"/>
  <c r="D61"/>
  <c r="F61" s="1"/>
  <c r="H59"/>
  <c r="J59" s="1"/>
  <c r="D59"/>
  <c r="F59" s="1"/>
  <c r="H57"/>
  <c r="J57" s="1"/>
  <c r="D57"/>
  <c r="H56"/>
  <c r="J56" s="1"/>
  <c r="D56"/>
  <c r="H54"/>
  <c r="J54" s="1"/>
  <c r="D54"/>
  <c r="H53"/>
  <c r="J53" s="1"/>
  <c r="D53"/>
  <c r="F53" s="1"/>
  <c r="H49"/>
  <c r="J49" s="1"/>
  <c r="D49"/>
  <c r="F49" s="1"/>
  <c r="H48"/>
  <c r="J48" s="1"/>
  <c r="D48"/>
  <c r="F48" s="1"/>
  <c r="H47"/>
  <c r="J47" s="1"/>
  <c r="D47"/>
  <c r="H46"/>
  <c r="J46" s="1"/>
  <c r="D46"/>
  <c r="F46" s="1"/>
  <c r="H45"/>
  <c r="J45" s="1"/>
  <c r="D45"/>
  <c r="F45" s="1"/>
  <c r="H44"/>
  <c r="J44" s="1"/>
  <c r="D44"/>
  <c r="F44" s="1"/>
  <c r="H42"/>
  <c r="J42" s="1"/>
  <c r="D42"/>
  <c r="F42" s="1"/>
  <c r="H40"/>
  <c r="J40" s="1"/>
  <c r="D40"/>
  <c r="F40" s="1"/>
  <c r="H38"/>
  <c r="J38" s="1"/>
  <c r="D38"/>
  <c r="F38" s="1"/>
  <c r="H35"/>
  <c r="J35" s="1"/>
  <c r="D35"/>
  <c r="F35" s="1"/>
  <c r="H34"/>
  <c r="J34" s="1"/>
  <c r="D34"/>
  <c r="J32"/>
  <c r="H32"/>
  <c r="D32"/>
  <c r="K32" s="1"/>
  <c r="H30"/>
  <c r="J30" s="1"/>
  <c r="D30"/>
  <c r="H29"/>
  <c r="J29" s="1"/>
  <c r="D29"/>
  <c r="H27"/>
  <c r="J27" s="1"/>
  <c r="D27"/>
  <c r="J26"/>
  <c r="F26"/>
  <c r="K26"/>
  <c r="J55" l="1"/>
  <c r="F68"/>
  <c r="K34"/>
  <c r="K54"/>
  <c r="K57"/>
  <c r="K29"/>
  <c r="F54"/>
  <c r="L54" s="1"/>
  <c r="K30"/>
  <c r="K27"/>
  <c r="F30"/>
  <c r="L30" s="1"/>
  <c r="F32"/>
  <c r="L32" s="1"/>
  <c r="F34"/>
  <c r="L34" s="1"/>
  <c r="L53"/>
  <c r="L49"/>
  <c r="J37"/>
  <c r="K56"/>
  <c r="K47"/>
  <c r="F47"/>
  <c r="L47" s="1"/>
  <c r="L70"/>
  <c r="L46"/>
  <c r="L45"/>
  <c r="K66"/>
  <c r="L62"/>
  <c r="L63"/>
  <c r="L35"/>
  <c r="L38"/>
  <c r="L40"/>
  <c r="L48"/>
  <c r="L67"/>
  <c r="F71"/>
  <c r="K74"/>
  <c r="L59"/>
  <c r="J71"/>
  <c r="L72"/>
  <c r="F74"/>
  <c r="L74" s="1"/>
  <c r="K35"/>
  <c r="K38"/>
  <c r="K40"/>
  <c r="K42"/>
  <c r="K45"/>
  <c r="K49"/>
  <c r="F57"/>
  <c r="L57" s="1"/>
  <c r="K62"/>
  <c r="L66"/>
  <c r="K69"/>
  <c r="F56"/>
  <c r="J31"/>
  <c r="L26"/>
  <c r="F29"/>
  <c r="L29" s="1"/>
  <c r="F27"/>
  <c r="L27" s="1"/>
  <c r="J60"/>
  <c r="J68"/>
  <c r="L44"/>
  <c r="L61"/>
  <c r="L69"/>
  <c r="K44"/>
  <c r="K46"/>
  <c r="K48"/>
  <c r="K53"/>
  <c r="K59"/>
  <c r="K61"/>
  <c r="K63"/>
  <c r="K67"/>
  <c r="K70"/>
  <c r="K72"/>
  <c r="L42"/>
  <c r="H76" i="11"/>
  <c r="J76" s="1"/>
  <c r="D76"/>
  <c r="F76" s="1"/>
  <c r="H57"/>
  <c r="J57" s="1"/>
  <c r="D57"/>
  <c r="K82"/>
  <c r="H80"/>
  <c r="J80" s="1"/>
  <c r="D80"/>
  <c r="H78"/>
  <c r="J78" s="1"/>
  <c r="D78"/>
  <c r="F78" s="1"/>
  <c r="H72"/>
  <c r="J72" s="1"/>
  <c r="D72"/>
  <c r="H71"/>
  <c r="J71" s="1"/>
  <c r="D71"/>
  <c r="F71" s="1"/>
  <c r="H70"/>
  <c r="J70" s="1"/>
  <c r="D70"/>
  <c r="H68"/>
  <c r="J68" s="1"/>
  <c r="D68"/>
  <c r="F68" s="1"/>
  <c r="H67"/>
  <c r="J67" s="1"/>
  <c r="D67"/>
  <c r="H63"/>
  <c r="J63" s="1"/>
  <c r="D63"/>
  <c r="F63" s="1"/>
  <c r="H62"/>
  <c r="J62" s="1"/>
  <c r="D62"/>
  <c r="H61"/>
  <c r="J61" s="1"/>
  <c r="D61"/>
  <c r="F61" s="1"/>
  <c r="H60"/>
  <c r="J60" s="1"/>
  <c r="D60"/>
  <c r="H58"/>
  <c r="J58" s="1"/>
  <c r="D58"/>
  <c r="H53"/>
  <c r="J53" s="1"/>
  <c r="D53"/>
  <c r="F53" s="1"/>
  <c r="H51"/>
  <c r="J51" s="1"/>
  <c r="D51"/>
  <c r="H50"/>
  <c r="J50" s="1"/>
  <c r="D50"/>
  <c r="F50" s="1"/>
  <c r="H49"/>
  <c r="J49" s="1"/>
  <c r="D49"/>
  <c r="H48"/>
  <c r="J48" s="1"/>
  <c r="D48"/>
  <c r="F48" s="1"/>
  <c r="H47"/>
  <c r="J47" s="1"/>
  <c r="D47"/>
  <c r="H46"/>
  <c r="J46" s="1"/>
  <c r="D46"/>
  <c r="H45"/>
  <c r="J45" s="1"/>
  <c r="D45"/>
  <c r="H44"/>
  <c r="J44" s="1"/>
  <c r="D44"/>
  <c r="F44" s="1"/>
  <c r="H42"/>
  <c r="J42" s="1"/>
  <c r="D42"/>
  <c r="H40"/>
  <c r="J40" s="1"/>
  <c r="D40"/>
  <c r="F40" s="1"/>
  <c r="H38"/>
  <c r="J38" s="1"/>
  <c r="D38"/>
  <c r="K38" s="1"/>
  <c r="H36"/>
  <c r="J36" s="1"/>
  <c r="D36"/>
  <c r="H35"/>
  <c r="J35" s="1"/>
  <c r="D35"/>
  <c r="H33"/>
  <c r="J33" s="1"/>
  <c r="D33"/>
  <c r="H31"/>
  <c r="J31" s="1"/>
  <c r="D31"/>
  <c r="H29"/>
  <c r="J29" s="1"/>
  <c r="D29"/>
  <c r="H28"/>
  <c r="J28" s="1"/>
  <c r="D28"/>
  <c r="H27"/>
  <c r="J27" s="1"/>
  <c r="D27"/>
  <c r="K80" i="10"/>
  <c r="H78"/>
  <c r="J78" s="1"/>
  <c r="D78"/>
  <c r="F78" s="1"/>
  <c r="H76"/>
  <c r="J76" s="1"/>
  <c r="D76"/>
  <c r="F76" s="1"/>
  <c r="H73"/>
  <c r="J73" s="1"/>
  <c r="D73"/>
  <c r="F73" s="1"/>
  <c r="H67"/>
  <c r="J67" s="1"/>
  <c r="D67"/>
  <c r="F67" s="1"/>
  <c r="H66"/>
  <c r="J66" s="1"/>
  <c r="D66"/>
  <c r="F66" s="1"/>
  <c r="H64"/>
  <c r="J64" s="1"/>
  <c r="D64"/>
  <c r="H63"/>
  <c r="J63" s="1"/>
  <c r="D63"/>
  <c r="F63" s="1"/>
  <c r="H62"/>
  <c r="J62" s="1"/>
  <c r="D62"/>
  <c r="F62" s="1"/>
  <c r="H60"/>
  <c r="J60" s="1"/>
  <c r="D60"/>
  <c r="F60" s="1"/>
  <c r="H59"/>
  <c r="J59" s="1"/>
  <c r="D59"/>
  <c r="H57"/>
  <c r="J57" s="1"/>
  <c r="F57"/>
  <c r="H56"/>
  <c r="J56" s="1"/>
  <c r="D56"/>
  <c r="F56" s="1"/>
  <c r="H55"/>
  <c r="J55" s="1"/>
  <c r="D55"/>
  <c r="H54"/>
  <c r="J54" s="1"/>
  <c r="D54"/>
  <c r="F54" s="1"/>
  <c r="H53"/>
  <c r="J53" s="1"/>
  <c r="D53"/>
  <c r="F53" s="1"/>
  <c r="H52"/>
  <c r="J52" s="1"/>
  <c r="D52"/>
  <c r="F52" s="1"/>
  <c r="H51"/>
  <c r="J51" s="1"/>
  <c r="D51"/>
  <c r="H47"/>
  <c r="J47" s="1"/>
  <c r="D47"/>
  <c r="H45"/>
  <c r="J45" s="1"/>
  <c r="D45"/>
  <c r="F45" s="1"/>
  <c r="H43"/>
  <c r="J43" s="1"/>
  <c r="D43"/>
  <c r="F43" s="1"/>
  <c r="H42"/>
  <c r="J42" s="1"/>
  <c r="D42"/>
  <c r="F42" s="1"/>
  <c r="H41"/>
  <c r="J41" s="1"/>
  <c r="D41"/>
  <c r="F41" s="1"/>
  <c r="H39"/>
  <c r="J39" s="1"/>
  <c r="D39"/>
  <c r="H35"/>
  <c r="J35" s="1"/>
  <c r="D35"/>
  <c r="F35" s="1"/>
  <c r="H29"/>
  <c r="J29" s="1"/>
  <c r="D29"/>
  <c r="F29" s="1"/>
  <c r="H28"/>
  <c r="J28" s="1"/>
  <c r="D28"/>
  <c r="F28" s="1"/>
  <c r="H70" i="9"/>
  <c r="J70" s="1"/>
  <c r="D70"/>
  <c r="F70" s="1"/>
  <c r="H49"/>
  <c r="J49" s="1"/>
  <c r="H48"/>
  <c r="J48" s="1"/>
  <c r="D49"/>
  <c r="F49" s="1"/>
  <c r="D48"/>
  <c r="H37"/>
  <c r="J37" s="1"/>
  <c r="D37"/>
  <c r="F37" s="1"/>
  <c r="K76"/>
  <c r="H74"/>
  <c r="J74" s="1"/>
  <c r="D74"/>
  <c r="H72"/>
  <c r="J72" s="1"/>
  <c r="D72"/>
  <c r="K72" s="1"/>
  <c r="H69"/>
  <c r="J69" s="1"/>
  <c r="D69"/>
  <c r="H67"/>
  <c r="J67" s="1"/>
  <c r="D67"/>
  <c r="F67" s="1"/>
  <c r="H63"/>
  <c r="J63" s="1"/>
  <c r="D63"/>
  <c r="F63" s="1"/>
  <c r="H62"/>
  <c r="J62" s="1"/>
  <c r="D62"/>
  <c r="F62" s="1"/>
  <c r="H60"/>
  <c r="J60" s="1"/>
  <c r="D60"/>
  <c r="H59"/>
  <c r="J59" s="1"/>
  <c r="D59"/>
  <c r="J58"/>
  <c r="H57"/>
  <c r="J57" s="1"/>
  <c r="D57"/>
  <c r="F57" s="1"/>
  <c r="H56"/>
  <c r="J56" s="1"/>
  <c r="D56"/>
  <c r="F56" s="1"/>
  <c r="H55"/>
  <c r="J55" s="1"/>
  <c r="D55"/>
  <c r="F55" s="1"/>
  <c r="H53"/>
  <c r="J53" s="1"/>
  <c r="D53"/>
  <c r="F53" s="1"/>
  <c r="H52"/>
  <c r="J52" s="1"/>
  <c r="D52"/>
  <c r="H43"/>
  <c r="J43" s="1"/>
  <c r="D43"/>
  <c r="H41"/>
  <c r="J41" s="1"/>
  <c r="D41"/>
  <c r="F41" s="1"/>
  <c r="H39"/>
  <c r="J39" s="1"/>
  <c r="D39"/>
  <c r="K39" s="1"/>
  <c r="H36"/>
  <c r="J36" s="1"/>
  <c r="D36"/>
  <c r="F36" s="1"/>
  <c r="H35"/>
  <c r="J35" s="1"/>
  <c r="D35"/>
  <c r="F35" s="1"/>
  <c r="H33"/>
  <c r="J33" s="1"/>
  <c r="D33"/>
  <c r="F33" s="1"/>
  <c r="H30"/>
  <c r="J30" s="1"/>
  <c r="D30"/>
  <c r="F30" s="1"/>
  <c r="H29"/>
  <c r="J29" s="1"/>
  <c r="D29"/>
  <c r="H28"/>
  <c r="J28" s="1"/>
  <c r="D28"/>
  <c r="F28" s="1"/>
  <c r="H27"/>
  <c r="J27" s="1"/>
  <c r="D27"/>
  <c r="H25"/>
  <c r="J25" s="1"/>
  <c r="D25"/>
  <c r="H73" i="6"/>
  <c r="J73" s="1"/>
  <c r="D73"/>
  <c r="F73" s="1"/>
  <c r="H37"/>
  <c r="J37" s="1"/>
  <c r="D37"/>
  <c r="F37" s="1"/>
  <c r="K80"/>
  <c r="H78"/>
  <c r="J78" s="1"/>
  <c r="D78"/>
  <c r="F78" s="1"/>
  <c r="H76"/>
  <c r="J76" s="1"/>
  <c r="D76"/>
  <c r="F76" s="1"/>
  <c r="H72"/>
  <c r="J72" s="1"/>
  <c r="D72"/>
  <c r="F72" s="1"/>
  <c r="H65"/>
  <c r="J65" s="1"/>
  <c r="D65"/>
  <c r="F65" s="1"/>
  <c r="H64"/>
  <c r="J64" s="1"/>
  <c r="D64"/>
  <c r="F64" s="1"/>
  <c r="H63"/>
  <c r="J63" s="1"/>
  <c r="D63"/>
  <c r="F63" s="1"/>
  <c r="H61"/>
  <c r="J61" s="1"/>
  <c r="D61"/>
  <c r="F61" s="1"/>
  <c r="H60"/>
  <c r="J60" s="1"/>
  <c r="D60"/>
  <c r="F60" s="1"/>
  <c r="H59"/>
  <c r="J59" s="1"/>
  <c r="D59"/>
  <c r="F59" s="1"/>
  <c r="H58"/>
  <c r="J58" s="1"/>
  <c r="D58"/>
  <c r="F58" s="1"/>
  <c r="H57"/>
  <c r="J57" s="1"/>
  <c r="D57"/>
  <c r="F57" s="1"/>
  <c r="H56"/>
  <c r="J56" s="1"/>
  <c r="D56"/>
  <c r="F56" s="1"/>
  <c r="H54"/>
  <c r="J54" s="1"/>
  <c r="D54"/>
  <c r="F54" s="1"/>
  <c r="H53"/>
  <c r="J53" s="1"/>
  <c r="D53"/>
  <c r="F53" s="1"/>
  <c r="H52"/>
  <c r="J52" s="1"/>
  <c r="D52"/>
  <c r="H51"/>
  <c r="J51" s="1"/>
  <c r="D51"/>
  <c r="F51" s="1"/>
  <c r="H50"/>
  <c r="J50" s="1"/>
  <c r="D50"/>
  <c r="F50" s="1"/>
  <c r="H49"/>
  <c r="J49" s="1"/>
  <c r="D49"/>
  <c r="H48"/>
  <c r="J48" s="1"/>
  <c r="D48"/>
  <c r="F48" s="1"/>
  <c r="H47"/>
  <c r="J47" s="1"/>
  <c r="D47"/>
  <c r="F47" s="1"/>
  <c r="H45"/>
  <c r="J45" s="1"/>
  <c r="D45"/>
  <c r="H43"/>
  <c r="J43" s="1"/>
  <c r="D43"/>
  <c r="F43" s="1"/>
  <c r="H41"/>
  <c r="J41" s="1"/>
  <c r="D41"/>
  <c r="F41" s="1"/>
  <c r="H39"/>
  <c r="J39" s="1"/>
  <c r="D39"/>
  <c r="F39" s="1"/>
  <c r="H36"/>
  <c r="J36" s="1"/>
  <c r="J38" s="1"/>
  <c r="D36"/>
  <c r="F36" s="1"/>
  <c r="F38" s="1"/>
  <c r="H34"/>
  <c r="J34" s="1"/>
  <c r="D34"/>
  <c r="F34" s="1"/>
  <c r="H32"/>
  <c r="J32" s="1"/>
  <c r="D32"/>
  <c r="F32" s="1"/>
  <c r="H31"/>
  <c r="J31" s="1"/>
  <c r="D31"/>
  <c r="H30"/>
  <c r="J30" s="1"/>
  <c r="D30"/>
  <c r="F30" s="1"/>
  <c r="H29"/>
  <c r="J29" s="1"/>
  <c r="D29"/>
  <c r="F29" s="1"/>
  <c r="H28"/>
  <c r="D28"/>
  <c r="F28" s="1"/>
  <c r="H66" i="5"/>
  <c r="J66" s="1"/>
  <c r="D66"/>
  <c r="F66" s="1"/>
  <c r="H55"/>
  <c r="J55" s="1"/>
  <c r="D55"/>
  <c r="F55" s="1"/>
  <c r="H43"/>
  <c r="J43" s="1"/>
  <c r="H42"/>
  <c r="J42" s="1"/>
  <c r="D43"/>
  <c r="F43" s="1"/>
  <c r="D42"/>
  <c r="F42" s="1"/>
  <c r="L42" s="1"/>
  <c r="J50" i="9" l="1"/>
  <c r="L66" i="5"/>
  <c r="J80" i="12"/>
  <c r="J76"/>
  <c r="J59" i="11"/>
  <c r="J69"/>
  <c r="F36" i="10"/>
  <c r="J68"/>
  <c r="J55" i="6"/>
  <c r="L55" i="5"/>
  <c r="L43"/>
  <c r="F55" i="12"/>
  <c r="J79"/>
  <c r="F37"/>
  <c r="K46" i="11"/>
  <c r="K60"/>
  <c r="J61" i="10"/>
  <c r="K47"/>
  <c r="J36"/>
  <c r="K39"/>
  <c r="L42"/>
  <c r="K51"/>
  <c r="J61" i="9"/>
  <c r="K59"/>
  <c r="K69"/>
  <c r="K74"/>
  <c r="J71"/>
  <c r="L34" i="6"/>
  <c r="L78" i="10"/>
  <c r="L45"/>
  <c r="L28" i="9"/>
  <c r="K25"/>
  <c r="L54" i="10"/>
  <c r="L52"/>
  <c r="J44"/>
  <c r="L56"/>
  <c r="K55"/>
  <c r="K57" i="11"/>
  <c r="K80"/>
  <c r="F57"/>
  <c r="L57" s="1"/>
  <c r="K68"/>
  <c r="J77"/>
  <c r="K72"/>
  <c r="K76"/>
  <c r="F46"/>
  <c r="L46" s="1"/>
  <c r="K40"/>
  <c r="K45"/>
  <c r="K51"/>
  <c r="K61"/>
  <c r="K67"/>
  <c r="K64" i="10"/>
  <c r="L28"/>
  <c r="K59"/>
  <c r="K70" i="9"/>
  <c r="J74" i="6"/>
  <c r="L73"/>
  <c r="L37"/>
  <c r="K73"/>
  <c r="K37"/>
  <c r="L41"/>
  <c r="K45"/>
  <c r="K49"/>
  <c r="L50"/>
  <c r="K52"/>
  <c r="L54"/>
  <c r="L60"/>
  <c r="L65"/>
  <c r="K66" i="5"/>
  <c r="L76" i="11"/>
  <c r="L76" i="10"/>
  <c r="J75"/>
  <c r="L67"/>
  <c r="L66"/>
  <c r="L63"/>
  <c r="L60"/>
  <c r="L57"/>
  <c r="L35"/>
  <c r="L70" i="9"/>
  <c r="L55"/>
  <c r="L41"/>
  <c r="J38"/>
  <c r="F38"/>
  <c r="F74" i="6"/>
  <c r="L47"/>
  <c r="F60" i="12"/>
  <c r="L56"/>
  <c r="F31"/>
  <c r="K53" i="11"/>
  <c r="J37"/>
  <c r="F38"/>
  <c r="L38" s="1"/>
  <c r="K44"/>
  <c r="F45"/>
  <c r="K48"/>
  <c r="K50"/>
  <c r="F51"/>
  <c r="L51" s="1"/>
  <c r="F60"/>
  <c r="L60" s="1"/>
  <c r="K63"/>
  <c r="F67"/>
  <c r="L67" s="1"/>
  <c r="K71"/>
  <c r="F72"/>
  <c r="L72" s="1"/>
  <c r="K78"/>
  <c r="F80"/>
  <c r="L80" s="1"/>
  <c r="K42"/>
  <c r="K47"/>
  <c r="K49"/>
  <c r="K58"/>
  <c r="K62"/>
  <c r="K70"/>
  <c r="F42"/>
  <c r="L42" s="1"/>
  <c r="F47"/>
  <c r="L47" s="1"/>
  <c r="F49"/>
  <c r="L49" s="1"/>
  <c r="F58"/>
  <c r="F62"/>
  <c r="L62" s="1"/>
  <c r="F70"/>
  <c r="F77"/>
  <c r="L40"/>
  <c r="L48"/>
  <c r="L50"/>
  <c r="L61"/>
  <c r="L63"/>
  <c r="L68"/>
  <c r="L71"/>
  <c r="L78"/>
  <c r="L44"/>
  <c r="J32"/>
  <c r="K27"/>
  <c r="K35"/>
  <c r="K28"/>
  <c r="K29"/>
  <c r="K31"/>
  <c r="K33"/>
  <c r="K36"/>
  <c r="J52"/>
  <c r="J74"/>
  <c r="F27"/>
  <c r="L27" s="1"/>
  <c r="F28"/>
  <c r="L28" s="1"/>
  <c r="F29"/>
  <c r="L29" s="1"/>
  <c r="F31"/>
  <c r="L31" s="1"/>
  <c r="F33"/>
  <c r="L33" s="1"/>
  <c r="F35"/>
  <c r="L35" s="1"/>
  <c r="F36"/>
  <c r="L36" s="1"/>
  <c r="L53"/>
  <c r="L62" i="10"/>
  <c r="L73"/>
  <c r="F75"/>
  <c r="L29"/>
  <c r="L41"/>
  <c r="F44"/>
  <c r="L43"/>
  <c r="L53"/>
  <c r="K29"/>
  <c r="K42"/>
  <c r="K53"/>
  <c r="K67"/>
  <c r="K73"/>
  <c r="K78"/>
  <c r="F39"/>
  <c r="L39" s="1"/>
  <c r="F47"/>
  <c r="L47" s="1"/>
  <c r="F51"/>
  <c r="F55"/>
  <c r="L55" s="1"/>
  <c r="F59"/>
  <c r="L59" s="1"/>
  <c r="F64"/>
  <c r="L64" s="1"/>
  <c r="K28"/>
  <c r="K35"/>
  <c r="K41"/>
  <c r="K43"/>
  <c r="K45"/>
  <c r="K52"/>
  <c r="K54"/>
  <c r="K56"/>
  <c r="K57"/>
  <c r="K60"/>
  <c r="K62"/>
  <c r="K63"/>
  <c r="K66"/>
  <c r="K76"/>
  <c r="K48" i="9"/>
  <c r="L37"/>
  <c r="F48"/>
  <c r="L49"/>
  <c r="K58"/>
  <c r="F25"/>
  <c r="L25" s="1"/>
  <c r="K37"/>
  <c r="K49"/>
  <c r="L67"/>
  <c r="L33"/>
  <c r="L36"/>
  <c r="K60"/>
  <c r="L57"/>
  <c r="K27"/>
  <c r="K30"/>
  <c r="F59"/>
  <c r="L59" s="1"/>
  <c r="K63"/>
  <c r="F72"/>
  <c r="L72" s="1"/>
  <c r="K29"/>
  <c r="L30"/>
  <c r="K43"/>
  <c r="K52"/>
  <c r="L63"/>
  <c r="F68"/>
  <c r="L62"/>
  <c r="J31"/>
  <c r="J68"/>
  <c r="L35"/>
  <c r="L53"/>
  <c r="L56"/>
  <c r="K33"/>
  <c r="K36"/>
  <c r="K62"/>
  <c r="K67"/>
  <c r="F27"/>
  <c r="F29"/>
  <c r="L29" s="1"/>
  <c r="F52"/>
  <c r="L58"/>
  <c r="F60"/>
  <c r="L60" s="1"/>
  <c r="F69"/>
  <c r="F74"/>
  <c r="L74" s="1"/>
  <c r="K57"/>
  <c r="F39"/>
  <c r="L39" s="1"/>
  <c r="F43"/>
  <c r="K28"/>
  <c r="K35"/>
  <c r="K41"/>
  <c r="K53"/>
  <c r="K56"/>
  <c r="K55"/>
  <c r="L58" i="6"/>
  <c r="K58"/>
  <c r="K34"/>
  <c r="L76"/>
  <c r="L29"/>
  <c r="K28"/>
  <c r="K39"/>
  <c r="K41"/>
  <c r="F45"/>
  <c r="K47"/>
  <c r="F49"/>
  <c r="L49" s="1"/>
  <c r="K50"/>
  <c r="F52"/>
  <c r="L52" s="1"/>
  <c r="K54"/>
  <c r="K64"/>
  <c r="K72"/>
  <c r="K56"/>
  <c r="K60"/>
  <c r="K78"/>
  <c r="K31"/>
  <c r="K32"/>
  <c r="L39"/>
  <c r="L61"/>
  <c r="L64"/>
  <c r="L72"/>
  <c r="F62"/>
  <c r="L56"/>
  <c r="L30"/>
  <c r="L43"/>
  <c r="L48"/>
  <c r="L51"/>
  <c r="L53"/>
  <c r="L63"/>
  <c r="F66"/>
  <c r="J28"/>
  <c r="J33" s="1"/>
  <c r="J83" s="1"/>
  <c r="F31"/>
  <c r="L31" s="1"/>
  <c r="L32"/>
  <c r="J66"/>
  <c r="K29"/>
  <c r="L57"/>
  <c r="L59"/>
  <c r="K30"/>
  <c r="L36"/>
  <c r="J62"/>
  <c r="L78"/>
  <c r="K36"/>
  <c r="K43"/>
  <c r="K48"/>
  <c r="K51"/>
  <c r="K53"/>
  <c r="K57"/>
  <c r="K59"/>
  <c r="K61"/>
  <c r="K63"/>
  <c r="K65"/>
  <c r="K76"/>
  <c r="K43" i="5"/>
  <c r="K55"/>
  <c r="K42"/>
  <c r="F80" i="12" l="1"/>
  <c r="F76"/>
  <c r="M79" s="1"/>
  <c r="F69" i="11"/>
  <c r="F59"/>
  <c r="J85"/>
  <c r="J82"/>
  <c r="J86"/>
  <c r="J83" i="10"/>
  <c r="F83"/>
  <c r="J80"/>
  <c r="J84"/>
  <c r="J76" i="9"/>
  <c r="J79"/>
  <c r="J80"/>
  <c r="J84" i="6"/>
  <c r="J80"/>
  <c r="F79" i="12"/>
  <c r="F52" i="11"/>
  <c r="F68" i="10"/>
  <c r="F61"/>
  <c r="L52" i="9"/>
  <c r="F61"/>
  <c r="L48"/>
  <c r="F50"/>
  <c r="F55" i="6"/>
  <c r="L76" i="12"/>
  <c r="F74" i="11"/>
  <c r="J81" i="12"/>
  <c r="L58" i="11"/>
  <c r="L45"/>
  <c r="L69" i="9"/>
  <c r="F71"/>
  <c r="L45" i="6"/>
  <c r="L70" i="11"/>
  <c r="F32"/>
  <c r="F37"/>
  <c r="L51" i="10"/>
  <c r="L80" s="1"/>
  <c r="L27" i="9"/>
  <c r="F31"/>
  <c r="F79" s="1"/>
  <c r="L43"/>
  <c r="L28" i="6"/>
  <c r="L80" s="1"/>
  <c r="F33"/>
  <c r="F83" s="1"/>
  <c r="F82" i="11" l="1"/>
  <c r="M85" s="1"/>
  <c r="L82"/>
  <c r="F85"/>
  <c r="F86"/>
  <c r="F80" i="10"/>
  <c r="M83" s="1"/>
  <c r="F84"/>
  <c r="F80" i="9"/>
  <c r="F76"/>
  <c r="M79" s="1"/>
  <c r="F84" i="6"/>
  <c r="F80"/>
  <c r="M83" s="1"/>
  <c r="J85" i="10"/>
  <c r="J87" i="11"/>
  <c r="L76" i="9"/>
  <c r="J85" i="6"/>
  <c r="F81" i="12"/>
  <c r="J81" i="9"/>
  <c r="F85" i="10" l="1"/>
  <c r="F87" i="11"/>
  <c r="F85" i="6"/>
  <c r="F81" i="9"/>
  <c r="K72" i="5" l="1"/>
  <c r="H70"/>
  <c r="J70" s="1"/>
  <c r="D70"/>
  <c r="F70" s="1"/>
  <c r="L70" s="1"/>
  <c r="H68"/>
  <c r="J68" s="1"/>
  <c r="D68"/>
  <c r="F68" s="1"/>
  <c r="L68" s="1"/>
  <c r="J67"/>
  <c r="H63"/>
  <c r="J63" s="1"/>
  <c r="D63"/>
  <c r="F63" s="1"/>
  <c r="H62"/>
  <c r="J62" s="1"/>
  <c r="D62"/>
  <c r="F62" s="1"/>
  <c r="H61"/>
  <c r="J61" s="1"/>
  <c r="D61"/>
  <c r="H59"/>
  <c r="J59" s="1"/>
  <c r="D59"/>
  <c r="H56"/>
  <c r="J56" s="1"/>
  <c r="D56"/>
  <c r="H54"/>
  <c r="J54" s="1"/>
  <c r="D54"/>
  <c r="H52"/>
  <c r="J52" s="1"/>
  <c r="D52"/>
  <c r="H51"/>
  <c r="J51" s="1"/>
  <c r="D51"/>
  <c r="H50"/>
  <c r="J50" s="1"/>
  <c r="D50"/>
  <c r="H49"/>
  <c r="J49" s="1"/>
  <c r="D49"/>
  <c r="H48"/>
  <c r="J48" s="1"/>
  <c r="D48"/>
  <c r="H47"/>
  <c r="J47" s="1"/>
  <c r="D47"/>
  <c r="H46"/>
  <c r="J46" s="1"/>
  <c r="D46"/>
  <c r="H45"/>
  <c r="J45" s="1"/>
  <c r="D45"/>
  <c r="H41"/>
  <c r="J41" s="1"/>
  <c r="J44" s="1"/>
  <c r="D41"/>
  <c r="H39"/>
  <c r="J39" s="1"/>
  <c r="D39"/>
  <c r="F39" s="1"/>
  <c r="H37"/>
  <c r="J37" s="1"/>
  <c r="D37"/>
  <c r="F37" s="1"/>
  <c r="H34"/>
  <c r="D34"/>
  <c r="F34" s="1"/>
  <c r="L34" s="1"/>
  <c r="H33"/>
  <c r="D33"/>
  <c r="F33" s="1"/>
  <c r="H31"/>
  <c r="J31" s="1"/>
  <c r="D31"/>
  <c r="F31" s="1"/>
  <c r="H27"/>
  <c r="J27" s="1"/>
  <c r="D27"/>
  <c r="J26"/>
  <c r="L63" l="1"/>
  <c r="L31"/>
  <c r="F67"/>
  <c r="J64"/>
  <c r="L62"/>
  <c r="J60"/>
  <c r="J53"/>
  <c r="L39"/>
  <c r="L37"/>
  <c r="L33"/>
  <c r="F36"/>
  <c r="J30"/>
  <c r="J75" s="1"/>
  <c r="K26"/>
  <c r="K27"/>
  <c r="K31"/>
  <c r="K33"/>
  <c r="K34"/>
  <c r="K37"/>
  <c r="K39"/>
  <c r="K62"/>
  <c r="K63"/>
  <c r="K68"/>
  <c r="F27"/>
  <c r="L27" s="1"/>
  <c r="F26"/>
  <c r="K45"/>
  <c r="K47"/>
  <c r="K49"/>
  <c r="K50"/>
  <c r="K51"/>
  <c r="K52"/>
  <c r="K54"/>
  <c r="K56"/>
  <c r="K59"/>
  <c r="K61"/>
  <c r="K41"/>
  <c r="K46"/>
  <c r="K48"/>
  <c r="F41"/>
  <c r="F45"/>
  <c r="L45" s="1"/>
  <c r="F46"/>
  <c r="F47"/>
  <c r="L47" s="1"/>
  <c r="F48"/>
  <c r="L48" s="1"/>
  <c r="F49"/>
  <c r="L49" s="1"/>
  <c r="F50"/>
  <c r="L50" s="1"/>
  <c r="F51"/>
  <c r="L51" s="1"/>
  <c r="F52"/>
  <c r="L52" s="1"/>
  <c r="F54"/>
  <c r="F56"/>
  <c r="L56" s="1"/>
  <c r="F59"/>
  <c r="L59" s="1"/>
  <c r="F61"/>
  <c r="K70"/>
  <c r="H35" i="4"/>
  <c r="J35" s="1"/>
  <c r="D35"/>
  <c r="F35" s="1"/>
  <c r="L61" i="5" l="1"/>
  <c r="F64"/>
  <c r="J76"/>
  <c r="F60"/>
  <c r="L54"/>
  <c r="J72"/>
  <c r="F30"/>
  <c r="F75" s="1"/>
  <c r="L26"/>
  <c r="F53"/>
  <c r="L46"/>
  <c r="F44"/>
  <c r="L41"/>
  <c r="L35" i="4"/>
  <c r="K35"/>
  <c r="F72" i="5" l="1"/>
  <c r="M75" s="1"/>
  <c r="L72"/>
  <c r="F76"/>
  <c r="J77"/>
  <c r="K69" i="4"/>
  <c r="H67"/>
  <c r="J67" s="1"/>
  <c r="D67"/>
  <c r="F67" s="1"/>
  <c r="H65"/>
  <c r="J65" s="1"/>
  <c r="D65"/>
  <c r="F65" s="1"/>
  <c r="H60"/>
  <c r="J60" s="1"/>
  <c r="D60"/>
  <c r="F60" s="1"/>
  <c r="H59"/>
  <c r="J59" s="1"/>
  <c r="D59"/>
  <c r="F59" s="1"/>
  <c r="J58"/>
  <c r="F58"/>
  <c r="H57"/>
  <c r="J57" s="1"/>
  <c r="D57"/>
  <c r="F57" s="1"/>
  <c r="H56"/>
  <c r="J56" s="1"/>
  <c r="D56"/>
  <c r="F56" s="1"/>
  <c r="H55"/>
  <c r="J55" s="1"/>
  <c r="D55"/>
  <c r="F55" s="1"/>
  <c r="H54"/>
  <c r="J54" s="1"/>
  <c r="D54"/>
  <c r="F54" s="1"/>
  <c r="H52"/>
  <c r="J52" s="1"/>
  <c r="D52"/>
  <c r="H51"/>
  <c r="J51" s="1"/>
  <c r="D51"/>
  <c r="F51" s="1"/>
  <c r="H50"/>
  <c r="J50" s="1"/>
  <c r="D50"/>
  <c r="F50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3"/>
  <c r="J43" s="1"/>
  <c r="D43"/>
  <c r="F43" s="1"/>
  <c r="H41"/>
  <c r="J41" s="1"/>
  <c r="D41"/>
  <c r="F41" s="1"/>
  <c r="H39"/>
  <c r="J39" s="1"/>
  <c r="D39"/>
  <c r="H37"/>
  <c r="J37" s="1"/>
  <c r="D37"/>
  <c r="H34"/>
  <c r="J34" s="1"/>
  <c r="D34"/>
  <c r="F34" s="1"/>
  <c r="H33"/>
  <c r="J33" s="1"/>
  <c r="D33"/>
  <c r="H31"/>
  <c r="J31" s="1"/>
  <c r="D31"/>
  <c r="F31" s="1"/>
  <c r="H29"/>
  <c r="J29" s="1"/>
  <c r="D29"/>
  <c r="F29" s="1"/>
  <c r="H28"/>
  <c r="J28" s="1"/>
  <c r="D28"/>
  <c r="F28" s="1"/>
  <c r="H27"/>
  <c r="J27" s="1"/>
  <c r="D27"/>
  <c r="H26"/>
  <c r="J26" s="1"/>
  <c r="D26"/>
  <c r="F26" s="1"/>
  <c r="H25"/>
  <c r="J25" s="1"/>
  <c r="D25"/>
  <c r="F25" s="1"/>
  <c r="H35" i="3"/>
  <c r="J35" s="1"/>
  <c r="D35"/>
  <c r="D34"/>
  <c r="F34" s="1"/>
  <c r="K83"/>
  <c r="H81"/>
  <c r="J81" s="1"/>
  <c r="D81"/>
  <c r="H79"/>
  <c r="J79" s="1"/>
  <c r="D79"/>
  <c r="H77"/>
  <c r="J77" s="1"/>
  <c r="D77"/>
  <c r="H65"/>
  <c r="J65" s="1"/>
  <c r="D65"/>
  <c r="H64"/>
  <c r="J64" s="1"/>
  <c r="D64"/>
  <c r="H63"/>
  <c r="J63" s="1"/>
  <c r="D63"/>
  <c r="J62"/>
  <c r="F62"/>
  <c r="H61"/>
  <c r="F61"/>
  <c r="H59"/>
  <c r="J59" s="1"/>
  <c r="D59"/>
  <c r="H58"/>
  <c r="J58" s="1"/>
  <c r="D58"/>
  <c r="H56"/>
  <c r="J56" s="1"/>
  <c r="D56"/>
  <c r="H55"/>
  <c r="J55" s="1"/>
  <c r="D55"/>
  <c r="H54"/>
  <c r="J54" s="1"/>
  <c r="D54"/>
  <c r="H53"/>
  <c r="J53" s="1"/>
  <c r="D53"/>
  <c r="H52"/>
  <c r="J52" s="1"/>
  <c r="D52"/>
  <c r="F52" s="1"/>
  <c r="H51"/>
  <c r="J51" s="1"/>
  <c r="D51"/>
  <c r="H50"/>
  <c r="J50" s="1"/>
  <c r="D50"/>
  <c r="H42"/>
  <c r="J42" s="1"/>
  <c r="J49" s="1"/>
  <c r="D42"/>
  <c r="F42" s="1"/>
  <c r="F49" s="1"/>
  <c r="H40"/>
  <c r="J40" s="1"/>
  <c r="D40"/>
  <c r="F40" s="1"/>
  <c r="H38"/>
  <c r="J38" s="1"/>
  <c r="D38"/>
  <c r="F38" s="1"/>
  <c r="H36"/>
  <c r="J36" s="1"/>
  <c r="D36"/>
  <c r="F36" s="1"/>
  <c r="H34"/>
  <c r="J34" s="1"/>
  <c r="H32"/>
  <c r="J32" s="1"/>
  <c r="D32"/>
  <c r="F32" s="1"/>
  <c r="H30"/>
  <c r="J30" s="1"/>
  <c r="D30"/>
  <c r="F30" s="1"/>
  <c r="H29"/>
  <c r="J29" s="1"/>
  <c r="D29"/>
  <c r="F29" s="1"/>
  <c r="H28"/>
  <c r="J28" s="1"/>
  <c r="D28"/>
  <c r="F28" s="1"/>
  <c r="J27"/>
  <c r="F61" i="4" l="1"/>
  <c r="J61"/>
  <c r="F77" i="5"/>
  <c r="J36" i="4"/>
  <c r="L25"/>
  <c r="K27"/>
  <c r="L29"/>
  <c r="L47"/>
  <c r="L50"/>
  <c r="K52"/>
  <c r="L55"/>
  <c r="K39"/>
  <c r="L43"/>
  <c r="K46"/>
  <c r="K56"/>
  <c r="K33"/>
  <c r="K37"/>
  <c r="L59"/>
  <c r="L67"/>
  <c r="L28"/>
  <c r="L31"/>
  <c r="F33"/>
  <c r="F27"/>
  <c r="F30" s="1"/>
  <c r="F39"/>
  <c r="L39" s="1"/>
  <c r="L45"/>
  <c r="F46"/>
  <c r="L46" s="1"/>
  <c r="K25"/>
  <c r="K29"/>
  <c r="L34"/>
  <c r="K43"/>
  <c r="L58"/>
  <c r="L60"/>
  <c r="L65"/>
  <c r="L41"/>
  <c r="J30"/>
  <c r="J53"/>
  <c r="L57"/>
  <c r="L26"/>
  <c r="L48"/>
  <c r="L51"/>
  <c r="L54"/>
  <c r="L56"/>
  <c r="K31"/>
  <c r="K34"/>
  <c r="K41"/>
  <c r="K45"/>
  <c r="K47"/>
  <c r="K50"/>
  <c r="F37"/>
  <c r="L37" s="1"/>
  <c r="K28"/>
  <c r="K57"/>
  <c r="K59"/>
  <c r="K67"/>
  <c r="F52"/>
  <c r="L52" s="1"/>
  <c r="K48"/>
  <c r="K51"/>
  <c r="K55"/>
  <c r="K58"/>
  <c r="K60"/>
  <c r="K65"/>
  <c r="K26"/>
  <c r="K54"/>
  <c r="K35" i="3"/>
  <c r="F35"/>
  <c r="L35" s="1"/>
  <c r="L40"/>
  <c r="K50"/>
  <c r="L52"/>
  <c r="K54"/>
  <c r="K58"/>
  <c r="K63"/>
  <c r="K34"/>
  <c r="K27"/>
  <c r="L29"/>
  <c r="K42"/>
  <c r="K51"/>
  <c r="K55"/>
  <c r="K56"/>
  <c r="K59"/>
  <c r="L62"/>
  <c r="K64"/>
  <c r="K81"/>
  <c r="K61"/>
  <c r="K53"/>
  <c r="K77"/>
  <c r="J37"/>
  <c r="L36"/>
  <c r="J61"/>
  <c r="J66" s="1"/>
  <c r="J78"/>
  <c r="F27"/>
  <c r="L27" s="1"/>
  <c r="L30"/>
  <c r="F50"/>
  <c r="L50" s="1"/>
  <c r="F54"/>
  <c r="L54" s="1"/>
  <c r="F58"/>
  <c r="L58" s="1"/>
  <c r="K79"/>
  <c r="K29"/>
  <c r="L32"/>
  <c r="L34"/>
  <c r="K40"/>
  <c r="K52"/>
  <c r="K62"/>
  <c r="K65"/>
  <c r="F79"/>
  <c r="L79" s="1"/>
  <c r="L38"/>
  <c r="L28"/>
  <c r="J31"/>
  <c r="J60"/>
  <c r="F51"/>
  <c r="L51" s="1"/>
  <c r="F53"/>
  <c r="L53" s="1"/>
  <c r="F55"/>
  <c r="L55" s="1"/>
  <c r="F56"/>
  <c r="L56" s="1"/>
  <c r="F59"/>
  <c r="L59" s="1"/>
  <c r="F63"/>
  <c r="L63" s="1"/>
  <c r="F64"/>
  <c r="F65"/>
  <c r="L65" s="1"/>
  <c r="F77"/>
  <c r="L77" s="1"/>
  <c r="F81"/>
  <c r="L81" s="1"/>
  <c r="K28"/>
  <c r="K30"/>
  <c r="K32"/>
  <c r="K36"/>
  <c r="K38"/>
  <c r="J72" i="4" l="1"/>
  <c r="J73"/>
  <c r="J69"/>
  <c r="J87" i="3"/>
  <c r="J86"/>
  <c r="J83"/>
  <c r="L33" i="4"/>
  <c r="F36"/>
  <c r="F72" s="1"/>
  <c r="F66" i="3"/>
  <c r="L27" i="4"/>
  <c r="F53"/>
  <c r="F31" i="3"/>
  <c r="F86" s="1"/>
  <c r="F60"/>
  <c r="F37"/>
  <c r="L61"/>
  <c r="L64"/>
  <c r="F78"/>
  <c r="L42"/>
  <c r="F69" i="4" l="1"/>
  <c r="M72" s="1"/>
  <c r="F83" i="3"/>
  <c r="M86" s="1"/>
  <c r="F73" i="4"/>
  <c r="F74" s="1"/>
  <c r="F87" i="3"/>
  <c r="L69" i="4"/>
  <c r="J74"/>
  <c r="L83" i="3"/>
  <c r="J88"/>
  <c r="F88" l="1"/>
  <c r="H33" i="2" l="1"/>
  <c r="D33"/>
  <c r="H70" l="1"/>
  <c r="J70" s="1"/>
  <c r="H68"/>
  <c r="J68" s="1"/>
  <c r="D70"/>
  <c r="F70" s="1"/>
  <c r="L70" s="1"/>
  <c r="D68"/>
  <c r="F68" s="1"/>
  <c r="L68" s="1"/>
  <c r="J67"/>
  <c r="H63"/>
  <c r="J63" s="1"/>
  <c r="D63"/>
  <c r="F63" s="1"/>
  <c r="H60"/>
  <c r="J60" s="1"/>
  <c r="H59"/>
  <c r="J59" s="1"/>
  <c r="H58"/>
  <c r="J58" s="1"/>
  <c r="D60"/>
  <c r="D59"/>
  <c r="D58"/>
  <c r="J33"/>
  <c r="F33"/>
  <c r="H28"/>
  <c r="J28" s="1"/>
  <c r="D28"/>
  <c r="D27"/>
  <c r="K72"/>
  <c r="H62"/>
  <c r="J62" s="1"/>
  <c r="D62"/>
  <c r="H61"/>
  <c r="J61" s="1"/>
  <c r="D61"/>
  <c r="H57"/>
  <c r="J57" s="1"/>
  <c r="D57"/>
  <c r="H56"/>
  <c r="J56" s="1"/>
  <c r="D56"/>
  <c r="F56" s="1"/>
  <c r="H55"/>
  <c r="J55" s="1"/>
  <c r="D55"/>
  <c r="H54"/>
  <c r="J54" s="1"/>
  <c r="D54"/>
  <c r="H53"/>
  <c r="J53" s="1"/>
  <c r="D53"/>
  <c r="H51"/>
  <c r="J51" s="1"/>
  <c r="D51"/>
  <c r="F51" s="1"/>
  <c r="H50"/>
  <c r="J50" s="1"/>
  <c r="D50"/>
  <c r="H49"/>
  <c r="D49"/>
  <c r="F49" s="1"/>
  <c r="H48"/>
  <c r="J48" s="1"/>
  <c r="D48"/>
  <c r="H47"/>
  <c r="J47" s="1"/>
  <c r="D47"/>
  <c r="F47" s="1"/>
  <c r="H46"/>
  <c r="J46" s="1"/>
  <c r="D46"/>
  <c r="H45"/>
  <c r="J45" s="1"/>
  <c r="D45"/>
  <c r="H44"/>
  <c r="J44" s="1"/>
  <c r="D44"/>
  <c r="H42"/>
  <c r="J42" s="1"/>
  <c r="D42"/>
  <c r="F42" s="1"/>
  <c r="H40"/>
  <c r="J40" s="1"/>
  <c r="D40"/>
  <c r="H38"/>
  <c r="D38"/>
  <c r="F38" s="1"/>
  <c r="H36"/>
  <c r="D36"/>
  <c r="H35"/>
  <c r="D35"/>
  <c r="H31"/>
  <c r="J31" s="1"/>
  <c r="D31"/>
  <c r="F31" s="1"/>
  <c r="H29"/>
  <c r="D29"/>
  <c r="H27"/>
  <c r="J27" s="1"/>
  <c r="H26"/>
  <c r="J26" s="1"/>
  <c r="D26"/>
  <c r="H25"/>
  <c r="J25" s="1"/>
  <c r="D25"/>
  <c r="F25" s="1"/>
  <c r="J64" l="1"/>
  <c r="K55"/>
  <c r="K53"/>
  <c r="K61"/>
  <c r="K44"/>
  <c r="K46"/>
  <c r="K48"/>
  <c r="F28"/>
  <c r="L28" s="1"/>
  <c r="K28"/>
  <c r="K58"/>
  <c r="L31"/>
  <c r="K35"/>
  <c r="K51"/>
  <c r="K36"/>
  <c r="K59"/>
  <c r="K47"/>
  <c r="K25"/>
  <c r="K54"/>
  <c r="K57"/>
  <c r="K62"/>
  <c r="K60"/>
  <c r="F59"/>
  <c r="L59" s="1"/>
  <c r="F60"/>
  <c r="L60" s="1"/>
  <c r="K29"/>
  <c r="F58"/>
  <c r="L58" s="1"/>
  <c r="K70"/>
  <c r="K68"/>
  <c r="L63"/>
  <c r="K63"/>
  <c r="F57"/>
  <c r="L57" s="1"/>
  <c r="F54"/>
  <c r="L54" s="1"/>
  <c r="L56"/>
  <c r="J49"/>
  <c r="K49"/>
  <c r="K50"/>
  <c r="F48"/>
  <c r="L48" s="1"/>
  <c r="K45"/>
  <c r="F44"/>
  <c r="L44" s="1"/>
  <c r="K40"/>
  <c r="J38"/>
  <c r="L38" s="1"/>
  <c r="L42"/>
  <c r="K42"/>
  <c r="L33"/>
  <c r="K33"/>
  <c r="K38"/>
  <c r="J35"/>
  <c r="J36"/>
  <c r="J29"/>
  <c r="J30" s="1"/>
  <c r="K27"/>
  <c r="F27"/>
  <c r="L27" s="1"/>
  <c r="K26"/>
  <c r="L25"/>
  <c r="L47"/>
  <c r="F46"/>
  <c r="L46" s="1"/>
  <c r="F53"/>
  <c r="K56"/>
  <c r="F26"/>
  <c r="L26" s="1"/>
  <c r="F29"/>
  <c r="K31"/>
  <c r="F36"/>
  <c r="F40"/>
  <c r="L40" s="1"/>
  <c r="F45"/>
  <c r="L45" s="1"/>
  <c r="L51"/>
  <c r="F62"/>
  <c r="L62" s="1"/>
  <c r="F35"/>
  <c r="F50"/>
  <c r="L50" s="1"/>
  <c r="F55"/>
  <c r="L55" s="1"/>
  <c r="F61"/>
  <c r="L61" s="1"/>
  <c r="F67" l="1"/>
  <c r="F64"/>
  <c r="L49"/>
  <c r="J52"/>
  <c r="L53"/>
  <c r="F52"/>
  <c r="F37"/>
  <c r="J37"/>
  <c r="J75" s="1"/>
  <c r="F30"/>
  <c r="L35"/>
  <c r="L36"/>
  <c r="L29"/>
  <c r="J72" l="1"/>
  <c r="F75"/>
  <c r="L72"/>
  <c r="J76"/>
  <c r="J98" i="7" s="1"/>
  <c r="J99" s="1"/>
  <c r="F72" i="2"/>
  <c r="M75" s="1"/>
  <c r="F76"/>
  <c r="J95" i="7"/>
  <c r="J96" s="1"/>
  <c r="J77" i="2" l="1"/>
  <c r="F95" i="7"/>
  <c r="F96" s="1"/>
  <c r="F98" s="1"/>
  <c r="F99" s="1"/>
  <c r="F77" i="2"/>
</calcChain>
</file>

<file path=xl/sharedStrings.xml><?xml version="1.0" encoding="utf-8"?>
<sst xmlns="http://schemas.openxmlformats.org/spreadsheetml/2006/main" count="753" uniqueCount="144">
  <si>
    <t>"Утверждаю"</t>
  </si>
  <si>
    <t>МЕНЮ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</si>
  <si>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</si>
  <si>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</si>
  <si>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</si>
  <si>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</si>
  <si>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</si>
  <si>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</si>
  <si>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</si>
  <si>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</si>
  <si>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</si>
  <si>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</si>
  <si>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</si>
  <si>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</si>
  <si>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</si>
  <si>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</si>
  <si>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</si>
  <si>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</si>
  <si>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</si>
  <si>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Масло сливочное</t>
  </si>
  <si>
    <t xml:space="preserve">норма возр.гр 7-10 лет </t>
  </si>
  <si>
    <t>Сметана</t>
  </si>
  <si>
    <t>Мука пшеничная</t>
  </si>
  <si>
    <t>Картофельное пюре</t>
  </si>
  <si>
    <t>Картофель</t>
  </si>
  <si>
    <t>Молоко</t>
  </si>
  <si>
    <t>Сахар</t>
  </si>
  <si>
    <t>Морковь</t>
  </si>
  <si>
    <t>Куры</t>
  </si>
  <si>
    <t>Соль</t>
  </si>
  <si>
    <t>Сухари панировочные</t>
  </si>
  <si>
    <t>Капуста</t>
  </si>
  <si>
    <t>Крупа рисовая</t>
  </si>
  <si>
    <t>Говядина</t>
  </si>
  <si>
    <t>Суп картофельный с макаронными изделиями</t>
  </si>
  <si>
    <t>Макаронные изделия</t>
  </si>
  <si>
    <t>Свекла</t>
  </si>
  <si>
    <t>Сыр</t>
  </si>
  <si>
    <t>Хлеб пшеничный</t>
  </si>
  <si>
    <t>Минтай</t>
  </si>
  <si>
    <t>Какао с молоком</t>
  </si>
  <si>
    <t>Крупа манная</t>
  </si>
  <si>
    <t>Чай</t>
  </si>
  <si>
    <t>Крупа гречневая</t>
  </si>
  <si>
    <t>Рассольник Ленинградский</t>
  </si>
  <si>
    <t>Огурец соленый</t>
  </si>
  <si>
    <t>Омлет натуральный</t>
  </si>
  <si>
    <t>Хлеб ржаной</t>
  </si>
  <si>
    <t>Горошек зеленый консервированный</t>
  </si>
  <si>
    <t>Чай с сахаром</t>
  </si>
  <si>
    <t>Фрукты свежие (мандарин)</t>
  </si>
  <si>
    <t>Соус белый основной</t>
  </si>
  <si>
    <t>Мандарин</t>
  </si>
  <si>
    <t>Лук репчатый</t>
  </si>
  <si>
    <t>Масло подсолнечное</t>
  </si>
  <si>
    <t>Лавровый лист</t>
  </si>
  <si>
    <t>Завтрак</t>
  </si>
  <si>
    <t>Обед</t>
  </si>
  <si>
    <t>Фрукты свежие (яблоко)</t>
  </si>
  <si>
    <t>Яблоко</t>
  </si>
  <si>
    <t>Какао</t>
  </si>
  <si>
    <t>Томатная паста</t>
  </si>
  <si>
    <t>Смесь сухофруктов</t>
  </si>
  <si>
    <t>Фрукты свежие (груша)</t>
  </si>
  <si>
    <t>Крупа пшенная</t>
  </si>
  <si>
    <t>Груша</t>
  </si>
  <si>
    <t>Фрукты свежие (банан)</t>
  </si>
  <si>
    <t>Суп гороховый</t>
  </si>
  <si>
    <t>Компот из свежих яблок</t>
  </si>
  <si>
    <t>Яйцо куриное</t>
  </si>
  <si>
    <t>Банан</t>
  </si>
  <si>
    <t>Капуста белокачанная</t>
  </si>
  <si>
    <t>Лимонная кислота</t>
  </si>
  <si>
    <t>Горох</t>
  </si>
  <si>
    <t>Соус сметанный</t>
  </si>
  <si>
    <t>Макароны отварные с сыром</t>
  </si>
  <si>
    <t>Горошек зеленый</t>
  </si>
  <si>
    <t>Каша молочная кукурузная</t>
  </si>
  <si>
    <t>Шницель из говядины</t>
  </si>
  <si>
    <t>Крупа кукурузная</t>
  </si>
  <si>
    <t>Запеканка из творога</t>
  </si>
  <si>
    <t>Джем фруктовый</t>
  </si>
  <si>
    <t>Рис отварной</t>
  </si>
  <si>
    <t>Творог</t>
  </si>
  <si>
    <t>Горбуша</t>
  </si>
  <si>
    <t>Итого</t>
  </si>
  <si>
    <t>среднее</t>
  </si>
  <si>
    <t>за 10 дней</t>
  </si>
  <si>
    <t>Чай с лимоном и сахаром</t>
  </si>
  <si>
    <t>Лимон</t>
  </si>
  <si>
    <t>Жаркое по-домашнему</t>
  </si>
  <si>
    <t>Масло растительное</t>
  </si>
  <si>
    <t>Рыба тушеная в томате с овощами</t>
  </si>
  <si>
    <t>"_____"____________2024г.</t>
  </si>
  <si>
    <t>Каша жидкая молочная рисовая</t>
  </si>
  <si>
    <t>Икра кабачковая</t>
  </si>
  <si>
    <t>Суп картофельный с мак.изделиями</t>
  </si>
  <si>
    <t>Салат из белокачанной капусты</t>
  </si>
  <si>
    <t xml:space="preserve">Котлета рыбная </t>
  </si>
  <si>
    <t xml:space="preserve">Картофельное пюре </t>
  </si>
  <si>
    <t>Компот из смеси сухофруктов</t>
  </si>
  <si>
    <t>Каша жидкая молочная пшенная</t>
  </si>
  <si>
    <t>Огурцы соленые</t>
  </si>
  <si>
    <t>Свекольник со сметаной</t>
  </si>
  <si>
    <t>Плов с курицей</t>
  </si>
  <si>
    <t>Бионапиток ягодный</t>
  </si>
  <si>
    <t>Сироп</t>
  </si>
  <si>
    <t>Чай с сахаром и сахаром</t>
  </si>
  <si>
    <t>Салат из свеклы отварной</t>
  </si>
  <si>
    <t>Печень говяжья по-строгановски</t>
  </si>
  <si>
    <t>Каша гречневая рассыпчатая</t>
  </si>
  <si>
    <t xml:space="preserve">Свекла </t>
  </si>
  <si>
    <t>Печень говяжья</t>
  </si>
  <si>
    <t>Суп с рыбными консервами</t>
  </si>
  <si>
    <t>Напиток апельсиновый</t>
  </si>
  <si>
    <t>Горбуша консерв.</t>
  </si>
  <si>
    <t>Апельсин</t>
  </si>
  <si>
    <t>Каша "Дружба"</t>
  </si>
  <si>
    <t>Винегрет с растительным маслом</t>
  </si>
  <si>
    <t>Суп картофельный с клецками</t>
  </si>
  <si>
    <t>Напиток из шиповника</t>
  </si>
  <si>
    <t>Шиповник</t>
  </si>
  <si>
    <t>Каша гречневая молочная</t>
  </si>
  <si>
    <t>Рагу из овощей</t>
  </si>
  <si>
    <t xml:space="preserve">Капуста </t>
  </si>
  <si>
    <t>Омлет с зеленым горошком</t>
  </si>
  <si>
    <t>Чай с молоком и сахаром</t>
  </si>
  <si>
    <t>Кукуруза сахарная</t>
  </si>
  <si>
    <t>Борщ с капустой и картофелем</t>
  </si>
  <si>
    <t>Горошек зеленый консерв.</t>
  </si>
  <si>
    <t>Кукуруза консервированная</t>
  </si>
  <si>
    <t>Сухофрукты</t>
  </si>
  <si>
    <t>Каша жидкая молочная овсяная</t>
  </si>
  <si>
    <t>Котлета из говядины</t>
  </si>
  <si>
    <t>Макароны отварные</t>
  </si>
  <si>
    <t>Соус красный основной</t>
  </si>
  <si>
    <t>Хлопья овсяные</t>
  </si>
  <si>
    <t>Мука</t>
  </si>
  <si>
    <t>Капуста тушеная с мясом птицы</t>
  </si>
  <si>
    <t>Тефтели из говядины</t>
  </si>
  <si>
    <t>Соус молочный натуральный</t>
  </si>
  <si>
    <t>Курица отварная</t>
  </si>
  <si>
    <t>куры</t>
  </si>
  <si>
    <t>"_____"____________2025г.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</si>
</sst>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.0000"/>
    <numFmt numFmtId="167" formatCode="0.0000"/>
    <numFmt numFmtId="168" formatCode="#,##0.00000"/>
    <numFmt numFmtId="169" formatCode="0.00000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1" xfId="0" applyBorder="1"/>
    <xf numFmtId="0" fontId="3" fillId="0" borderId="0" xfId="0" applyFon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4" fontId="0" fillId="3" borderId="1" xfId="0" applyNumberFormat="1" applyFill="1" applyBorder="1"/>
    <xf numFmtId="0" fontId="8" fillId="0" borderId="1" xfId="0" applyFont="1" applyBorder="1" applyAlignment="1">
      <alignment horizontal="center" wrapText="1"/>
    </xf>
    <xf numFmtId="165" fontId="5" fillId="3" borderId="4" xfId="0" applyNumberFormat="1" applyFont="1" applyFill="1" applyBorder="1"/>
    <xf numFmtId="165" fontId="8" fillId="3" borderId="1" xfId="0" applyNumberFormat="1" applyFont="1" applyFill="1" applyBorder="1" applyAlignment="1">
      <alignment horizontal="center" wrapText="1"/>
    </xf>
    <xf numFmtId="165" fontId="0" fillId="4" borderId="1" xfId="0" applyNumberFormat="1" applyFont="1" applyFill="1" applyBorder="1"/>
    <xf numFmtId="0" fontId="6" fillId="0" borderId="0" xfId="0" applyFont="1" applyBorder="1"/>
    <xf numFmtId="0" fontId="7" fillId="0" borderId="0" xfId="0" applyFont="1" applyBorder="1"/>
    <xf numFmtId="0" fontId="8" fillId="0" borderId="7" xfId="0" applyFont="1" applyBorder="1" applyAlignment="1">
      <alignment horizontal="center" wrapText="1"/>
    </xf>
    <xf numFmtId="4" fontId="0" fillId="0" borderId="0" xfId="0" applyNumberFormat="1"/>
    <xf numFmtId="166" fontId="0" fillId="2" borderId="1" xfId="0" applyNumberFormat="1" applyFill="1" applyBorder="1"/>
    <xf numFmtId="0" fontId="3" fillId="0" borderId="9" xfId="0" applyFont="1" applyBorder="1"/>
    <xf numFmtId="0" fontId="3" fillId="0" borderId="10" xfId="0" applyFont="1" applyBorder="1"/>
    <xf numFmtId="164" fontId="10" fillId="2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8" fillId="0" borderId="2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6" fontId="0" fillId="2" borderId="1" xfId="0" applyNumberFormat="1" applyFont="1" applyFill="1" applyBorder="1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4" fontId="0" fillId="4" borderId="5" xfId="0" applyNumberFormat="1" applyFill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168" fontId="0" fillId="2" borderId="1" xfId="0" applyNumberFormat="1" applyFill="1" applyBorder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30" xfId="0" applyFont="1" applyBorder="1" applyAlignment="1">
      <alignment vertical="center"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7" fontId="5" fillId="3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1" fillId="0" borderId="0" xfId="0" applyFont="1" applyBorder="1" applyAlignment="1"/>
    <xf numFmtId="0" fontId="0" fillId="0" borderId="0" xfId="0" applyFont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0" xfId="0"/>
    <xf numFmtId="0" fontId="0" fillId="0" borderId="0" xfId="0"/>
    <xf numFmtId="0" fontId="8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0" fontId="0" fillId="0" borderId="0" xfId="0"/>
    <xf numFmtId="0" fontId="0" fillId="0" borderId="0" xfId="0"/>
    <xf numFmtId="0" fontId="1" fillId="0" borderId="0" xfId="0" applyFont="1" applyBorder="1" applyAlignment="1"/>
    <xf numFmtId="0" fontId="0" fillId="0" borderId="0" xfId="0" applyFont="1" applyBorder="1" applyAlignment="1"/>
    <xf numFmtId="165" fontId="1" fillId="3" borderId="1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/>
    <xf numFmtId="167" fontId="1" fillId="3" borderId="1" xfId="0" applyNumberFormat="1" applyFont="1" applyFill="1" applyBorder="1" applyAlignment="1">
      <alignment horizontal="right" wrapText="1"/>
    </xf>
    <xf numFmtId="4" fontId="0" fillId="4" borderId="5" xfId="0" applyNumberFormat="1" applyFont="1" applyFill="1" applyBorder="1" applyAlignment="1"/>
    <xf numFmtId="169" fontId="1" fillId="3" borderId="1" xfId="0" applyNumberFormat="1" applyFont="1" applyFill="1" applyBorder="1" applyAlignment="1">
      <alignment horizontal="right" wrapText="1"/>
    </xf>
    <xf numFmtId="165" fontId="14" fillId="3" borderId="4" xfId="0" applyNumberFormat="1" applyFont="1" applyFill="1" applyBorder="1"/>
    <xf numFmtId="4" fontId="14" fillId="3" borderId="1" xfId="0" applyNumberFormat="1" applyFont="1" applyFill="1" applyBorder="1"/>
    <xf numFmtId="165" fontId="14" fillId="3" borderId="1" xfId="0" applyNumberFormat="1" applyFont="1" applyFill="1" applyBorder="1" applyAlignment="1"/>
    <xf numFmtId="165" fontId="13" fillId="3" borderId="1" xfId="0" applyNumberFormat="1" applyFont="1" applyFill="1" applyBorder="1" applyAlignment="1">
      <alignment horizontal="right" wrapText="1"/>
    </xf>
    <xf numFmtId="165" fontId="14" fillId="3" borderId="1" xfId="0" applyNumberFormat="1" applyFont="1" applyFill="1" applyBorder="1" applyAlignment="1">
      <alignment horizontal="right"/>
    </xf>
    <xf numFmtId="165" fontId="14" fillId="3" borderId="1" xfId="0" applyNumberFormat="1" applyFont="1" applyFill="1" applyBorder="1"/>
    <xf numFmtId="167" fontId="13" fillId="3" borderId="1" xfId="0" applyNumberFormat="1" applyFont="1" applyFill="1" applyBorder="1" applyAlignment="1">
      <alignment horizontal="right" wrapText="1"/>
    </xf>
    <xf numFmtId="2" fontId="14" fillId="3" borderId="1" xfId="0" applyNumberFormat="1" applyFont="1" applyFill="1" applyBorder="1"/>
    <xf numFmtId="167" fontId="14" fillId="3" borderId="1" xfId="0" applyNumberFormat="1" applyFont="1" applyFill="1" applyBorder="1" applyAlignment="1"/>
    <xf numFmtId="165" fontId="13" fillId="3" borderId="1" xfId="0" applyNumberFormat="1" applyFont="1" applyFill="1" applyBorder="1" applyAlignment="1">
      <alignment wrapText="1"/>
    </xf>
    <xf numFmtId="165" fontId="15" fillId="3" borderId="1" xfId="0" applyNumberFormat="1" applyFont="1" applyFill="1" applyBorder="1"/>
    <xf numFmtId="0" fontId="15" fillId="3" borderId="1" xfId="0" applyFont="1" applyFill="1" applyBorder="1"/>
    <xf numFmtId="4" fontId="15" fillId="3" borderId="1" xfId="0" applyNumberFormat="1" applyFont="1" applyFill="1" applyBorder="1"/>
    <xf numFmtId="169" fontId="13" fillId="3" borderId="1" xfId="0" applyNumberFormat="1" applyFont="1" applyFill="1" applyBorder="1" applyAlignment="1">
      <alignment horizontal="right" wrapText="1"/>
    </xf>
    <xf numFmtId="167" fontId="14" fillId="3" borderId="1" xfId="0" applyNumberFormat="1" applyFont="1" applyFill="1" applyBorder="1" applyAlignment="1">
      <alignment horizontal="right"/>
    </xf>
    <xf numFmtId="165" fontId="14" fillId="3" borderId="4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4" fontId="14" fillId="3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right"/>
    </xf>
    <xf numFmtId="4" fontId="0" fillId="4" borderId="3" xfId="0" applyNumberFormat="1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2" fontId="14" fillId="3" borderId="1" xfId="0" applyNumberFormat="1" applyFont="1" applyFill="1" applyBorder="1" applyAlignment="1">
      <alignment horizontal="right"/>
    </xf>
    <xf numFmtId="4" fontId="0" fillId="4" borderId="5" xfId="0" applyNumberFormat="1" applyFont="1" applyFill="1" applyBorder="1" applyAlignment="1">
      <alignment horizontal="right"/>
    </xf>
    <xf numFmtId="165" fontId="15" fillId="3" borderId="1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165" fontId="12" fillId="4" borderId="1" xfId="0" applyNumberFormat="1" applyFont="1" applyFill="1" applyBorder="1" applyAlignment="1">
      <alignment horizontal="right"/>
    </xf>
    <xf numFmtId="4" fontId="12" fillId="4" borderId="3" xfId="0" applyNumberFormat="1" applyFont="1" applyFill="1" applyBorder="1" applyAlignment="1">
      <alignment horizontal="right"/>
    </xf>
    <xf numFmtId="4" fontId="12" fillId="4" borderId="5" xfId="0" applyNumberFormat="1" applyFont="1" applyFill="1" applyBorder="1" applyAlignment="1">
      <alignment horizontal="right"/>
    </xf>
    <xf numFmtId="0" fontId="12" fillId="4" borderId="5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165" fontId="14" fillId="3" borderId="4" xfId="0" applyNumberFormat="1" applyFont="1" applyFill="1" applyBorder="1" applyAlignment="1"/>
    <xf numFmtId="4" fontId="0" fillId="3" borderId="1" xfId="0" applyNumberFormat="1" applyFont="1" applyFill="1" applyBorder="1" applyAlignment="1"/>
    <xf numFmtId="4" fontId="14" fillId="3" borderId="1" xfId="0" applyNumberFormat="1" applyFont="1" applyFill="1" applyBorder="1" applyAlignment="1"/>
    <xf numFmtId="165" fontId="0" fillId="4" borderId="1" xfId="0" applyNumberFormat="1" applyFont="1" applyFill="1" applyBorder="1" applyAlignment="1"/>
    <xf numFmtId="167" fontId="13" fillId="3" borderId="1" xfId="0" applyNumberFormat="1" applyFont="1" applyFill="1" applyBorder="1" applyAlignment="1">
      <alignment wrapText="1"/>
    </xf>
    <xf numFmtId="2" fontId="14" fillId="3" borderId="1" xfId="0" applyNumberFormat="1" applyFont="1" applyFill="1" applyBorder="1" applyAlignment="1"/>
    <xf numFmtId="165" fontId="15" fillId="3" borderId="1" xfId="0" applyNumberFormat="1" applyFont="1" applyFill="1" applyBorder="1" applyAlignment="1"/>
    <xf numFmtId="0" fontId="15" fillId="3" borderId="1" xfId="0" applyFont="1" applyFill="1" applyBorder="1" applyAlignment="1"/>
    <xf numFmtId="4" fontId="15" fillId="3" borderId="1" xfId="0" applyNumberFormat="1" applyFont="1" applyFill="1" applyBorder="1" applyAlignment="1"/>
    <xf numFmtId="0" fontId="0" fillId="0" borderId="0" xfId="0"/>
    <xf numFmtId="0" fontId="0" fillId="0" borderId="0" xfId="0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/>
    <xf numFmtId="4" fontId="0" fillId="4" borderId="3" xfId="0" applyNumberFormat="1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8" fillId="0" borderId="23" xfId="0" applyFont="1" applyBorder="1" applyAlignment="1">
      <alignment wrapText="1"/>
    </xf>
    <xf numFmtId="0" fontId="0" fillId="0" borderId="24" xfId="0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4" borderId="3" xfId="0" applyNumberFormat="1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3" fillId="0" borderId="18" xfId="0" applyFont="1" applyBorder="1" applyAlignment="1"/>
    <xf numFmtId="0" fontId="0" fillId="0" borderId="19" xfId="0" applyBorder="1" applyAlignment="1"/>
    <xf numFmtId="4" fontId="0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16" fillId="4" borderId="3" xfId="0" applyNumberFormat="1" applyFont="1" applyFill="1" applyBorder="1" applyAlignment="1">
      <alignment horizontal="right"/>
    </xf>
    <xf numFmtId="0" fontId="16" fillId="4" borderId="5" xfId="0" applyFont="1" applyFill="1" applyBorder="1" applyAlignment="1">
      <alignment horizontal="right"/>
    </xf>
    <xf numFmtId="4" fontId="0" fillId="4" borderId="5" xfId="0" applyNumberFormat="1" applyFont="1" applyFill="1" applyBorder="1" applyAlignment="1">
      <alignment horizontal="right"/>
    </xf>
    <xf numFmtId="2" fontId="0" fillId="4" borderId="3" xfId="0" applyNumberFormat="1" applyFont="1" applyFill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0" fontId="8" fillId="0" borderId="0" xfId="0" applyFont="1" applyBorder="1" applyAlignment="1"/>
    <xf numFmtId="0" fontId="11" fillId="0" borderId="0" xfId="0" applyFont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4" fontId="3" fillId="4" borderId="3" xfId="0" applyNumberFormat="1" applyFont="1" applyFill="1" applyBorder="1" applyAlignment="1"/>
    <xf numFmtId="0" fontId="3" fillId="4" borderId="5" xfId="0" applyFont="1" applyFill="1" applyBorder="1" applyAlignment="1"/>
    <xf numFmtId="4" fontId="0" fillId="4" borderId="5" xfId="0" applyNumberFormat="1" applyFill="1" applyBorder="1" applyAlignment="1"/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8" fillId="0" borderId="13" xfId="0" applyFont="1" applyBorder="1" applyAlignment="1">
      <alignment wrapText="1"/>
    </xf>
    <xf numFmtId="0" fontId="0" fillId="0" borderId="11" xfId="0" applyBorder="1" applyAlignment="1"/>
    <xf numFmtId="0" fontId="0" fillId="0" borderId="5" xfId="0" applyFont="1" applyBorder="1" applyAlignment="1">
      <alignment horizontal="right"/>
    </xf>
    <xf numFmtId="4" fontId="12" fillId="4" borderId="3" xfId="0" applyNumberFormat="1" applyFont="1" applyFill="1" applyBorder="1" applyAlignment="1">
      <alignment horizontal="right"/>
    </xf>
    <xf numFmtId="0" fontId="12" fillId="4" borderId="5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4" fontId="12" fillId="4" borderId="5" xfId="0" applyNumberFormat="1" applyFont="1" applyFill="1" applyBorder="1" applyAlignment="1">
      <alignment horizontal="right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/>
    <xf numFmtId="4" fontId="0" fillId="4" borderId="5" xfId="0" applyNumberFormat="1" applyFont="1" applyFill="1" applyBorder="1" applyAlignment="1"/>
    <xf numFmtId="4" fontId="16" fillId="4" borderId="3" xfId="0" applyNumberFormat="1" applyFont="1" applyFill="1" applyBorder="1" applyAlignment="1"/>
    <xf numFmtId="0" fontId="16" fillId="4" borderId="5" xfId="0" applyFont="1" applyFill="1" applyBorder="1" applyAlignment="1"/>
    <xf numFmtId="0" fontId="0" fillId="0" borderId="15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topLeftCell="A54" workbookViewId="0">
      <selection activeCell="H82" sqref="H82"/>
    </sheetView>
  </sheetViews>
  <sheetFormatPr defaultColWidth="8.85546875" defaultRowHeight="15"/>
  <cols>
    <col min="1" max="1" width="4" style="33" customWidth="1"/>
    <col min="2" max="2" width="30.85546875" style="33" customWidth="1"/>
    <col min="3" max="3" width="9.7109375" style="33" customWidth="1"/>
    <col min="4" max="4" width="10.28515625" style="33" customWidth="1"/>
    <col min="5" max="5" width="9.28515625" style="33" customWidth="1"/>
    <col min="6" max="6" width="8.28515625" style="33" customWidth="1"/>
    <col min="7" max="7" width="8" style="33" customWidth="1"/>
    <col min="8" max="8" width="7.28515625" style="33" customWidth="1"/>
    <col min="9" max="9" width="9.5703125" style="33" customWidth="1"/>
    <col min="10" max="10" width="7.7109375" style="33" customWidth="1"/>
    <col min="11" max="11" width="7.28515625" style="33" customWidth="1"/>
    <col min="12" max="12" width="7.7109375" style="33" customWidth="1"/>
    <col min="13" max="13" width="7.85546875" style="33" customWidth="1"/>
    <col min="14" max="16384" width="8.85546875" style="33"/>
  </cols>
  <sheetData>
    <row r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143</v>
      </c>
      <c r="H5" s="176"/>
      <c r="I5" s="176"/>
      <c r="L5" s="4"/>
      <c r="M5" s="4"/>
    </row>
    <row r="6" spans="1:13">
      <c r="G6" s="32"/>
      <c r="H6" s="32"/>
      <c r="I6" s="32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31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94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49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50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95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96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ht="15" customHeight="1">
      <c r="A18" s="168" t="s">
        <v>138</v>
      </c>
      <c r="B18" s="170"/>
      <c r="C18" s="18">
        <v>180</v>
      </c>
      <c r="D18" s="55">
        <v>200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s="162" customFormat="1" ht="15" customHeight="1">
      <c r="A19" s="168" t="s">
        <v>105</v>
      </c>
      <c r="B19" s="170"/>
      <c r="C19" s="18">
        <v>200</v>
      </c>
      <c r="D19" s="55">
        <v>200</v>
      </c>
      <c r="E19" s="160"/>
      <c r="F19" s="161"/>
      <c r="G19" s="161"/>
      <c r="H19" s="161"/>
      <c r="I19" s="50"/>
      <c r="J19" s="50"/>
      <c r="K19" s="23"/>
      <c r="L19" s="23"/>
      <c r="M19" s="23"/>
    </row>
    <row r="20" spans="1:13">
      <c r="A20" s="168" t="s">
        <v>38</v>
      </c>
      <c r="B20" s="170"/>
      <c r="C20" s="18">
        <v>50</v>
      </c>
      <c r="D20" s="55">
        <v>60</v>
      </c>
      <c r="E20" s="183"/>
      <c r="F20" s="184"/>
      <c r="G20" s="184"/>
      <c r="H20" s="184"/>
      <c r="I20" s="50"/>
      <c r="J20" s="50"/>
      <c r="K20" s="23"/>
      <c r="L20" s="23"/>
      <c r="M20" s="23"/>
    </row>
    <row r="21" spans="1:13">
      <c r="A21" s="173" t="s">
        <v>47</v>
      </c>
      <c r="B21" s="174"/>
      <c r="C21" s="18">
        <v>20</v>
      </c>
      <c r="D21" s="56">
        <v>30</v>
      </c>
      <c r="E21" s="183"/>
      <c r="F21" s="184"/>
      <c r="G21" s="184"/>
      <c r="H21" s="184"/>
      <c r="I21" s="50"/>
      <c r="J21" s="50"/>
      <c r="K21" s="23"/>
      <c r="L21" s="23"/>
      <c r="M21" s="23"/>
    </row>
    <row r="22" spans="1:13" ht="14.45" customHeight="1" thickBot="1">
      <c r="A22" s="194"/>
      <c r="B22" s="195"/>
      <c r="C22" s="28"/>
      <c r="D22" s="27"/>
      <c r="E22" s="183"/>
      <c r="F22" s="184"/>
      <c r="G22" s="184"/>
      <c r="H22" s="184"/>
      <c r="I22" s="2"/>
      <c r="J22" s="2"/>
      <c r="K22" s="22"/>
      <c r="L22" s="22"/>
      <c r="M22" s="22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77" t="s">
        <v>8</v>
      </c>
      <c r="B24" s="191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3" t="s">
        <v>5</v>
      </c>
      <c r="L24" s="185" t="s">
        <v>7</v>
      </c>
      <c r="M24" s="186"/>
    </row>
    <row r="25" spans="1:13" ht="14.45" customHeight="1">
      <c r="A25" s="192" t="s">
        <v>32</v>
      </c>
      <c r="B25" s="193"/>
      <c r="C25" s="7">
        <v>2.3E-2</v>
      </c>
      <c r="D25" s="7">
        <f>C25*L7</f>
        <v>2.3E-2</v>
      </c>
      <c r="E25" s="8">
        <v>140</v>
      </c>
      <c r="F25" s="8">
        <f>D25*E25</f>
        <v>3.2199999999999998</v>
      </c>
      <c r="G25" s="110">
        <v>3.0800000000000001E-2</v>
      </c>
      <c r="H25" s="122">
        <f>G25*M7</f>
        <v>3.0800000000000001E-2</v>
      </c>
      <c r="I25" s="123">
        <v>140</v>
      </c>
      <c r="J25" s="124">
        <f>H25*I25</f>
        <v>4.3120000000000003</v>
      </c>
      <c r="K25" s="125">
        <f>D25+H25</f>
        <v>5.3800000000000001E-2</v>
      </c>
      <c r="L25" s="189">
        <f>F25+J25</f>
        <v>7.532</v>
      </c>
      <c r="M25" s="190"/>
    </row>
    <row r="26" spans="1:13" ht="14.45" customHeight="1">
      <c r="A26" s="192" t="s">
        <v>25</v>
      </c>
      <c r="B26" s="193"/>
      <c r="C26" s="7">
        <v>8.8499999999999995E-2</v>
      </c>
      <c r="D26" s="7">
        <f>C26*L7</f>
        <v>8.8499999999999995E-2</v>
      </c>
      <c r="E26" s="8">
        <v>111</v>
      </c>
      <c r="F26" s="8">
        <f>D26*E26</f>
        <v>9.8234999999999992</v>
      </c>
      <c r="G26" s="110">
        <v>0.11799999999999999</v>
      </c>
      <c r="H26" s="122">
        <f>G26*M7</f>
        <v>0.11799999999999999</v>
      </c>
      <c r="I26" s="123">
        <v>111</v>
      </c>
      <c r="J26" s="124">
        <f>H26*I26</f>
        <v>13.097999999999999</v>
      </c>
      <c r="K26" s="125">
        <f>D26+H26</f>
        <v>0.20649999999999999</v>
      </c>
      <c r="L26" s="189">
        <f>F26+J26</f>
        <v>22.921499999999998</v>
      </c>
      <c r="M26" s="190"/>
    </row>
    <row r="27" spans="1:13" ht="14.45" customHeight="1">
      <c r="A27" s="187" t="s">
        <v>26</v>
      </c>
      <c r="B27" s="188"/>
      <c r="C27" s="7">
        <v>2.5000000000000001E-3</v>
      </c>
      <c r="D27" s="7">
        <f>C27*L7</f>
        <v>2.5000000000000001E-3</v>
      </c>
      <c r="E27" s="8">
        <v>120</v>
      </c>
      <c r="F27" s="8">
        <f>D27*E27</f>
        <v>0.3</v>
      </c>
      <c r="G27" s="110">
        <v>3.0000000000000001E-3</v>
      </c>
      <c r="H27" s="122">
        <f>G27*M7</f>
        <v>3.0000000000000001E-3</v>
      </c>
      <c r="I27" s="123">
        <v>120</v>
      </c>
      <c r="J27" s="124">
        <f t="shared" ref="J27:J40" si="0">H27*I27</f>
        <v>0.36</v>
      </c>
      <c r="K27" s="125">
        <f>D27+H27</f>
        <v>5.4999999999999997E-3</v>
      </c>
      <c r="L27" s="189">
        <f>F27+J27</f>
        <v>0.65999999999999992</v>
      </c>
      <c r="M27" s="190"/>
    </row>
    <row r="28" spans="1:13">
      <c r="A28" s="187" t="s">
        <v>19</v>
      </c>
      <c r="B28" s="188"/>
      <c r="C28" s="7">
        <v>3.0000000000000001E-3</v>
      </c>
      <c r="D28" s="7">
        <f>C28*L7</f>
        <v>3.0000000000000001E-3</v>
      </c>
      <c r="E28" s="8">
        <v>1426</v>
      </c>
      <c r="F28" s="8">
        <f>D28*E28</f>
        <v>4.2780000000000005</v>
      </c>
      <c r="G28" s="110">
        <v>4.0000000000000001E-3</v>
      </c>
      <c r="H28" s="122">
        <f>G28*M7</f>
        <v>4.0000000000000001E-3</v>
      </c>
      <c r="I28" s="123">
        <v>1426</v>
      </c>
      <c r="J28" s="124">
        <f t="shared" si="0"/>
        <v>5.7039999999999997</v>
      </c>
      <c r="K28" s="125">
        <f>D28+H28</f>
        <v>7.0000000000000001E-3</v>
      </c>
      <c r="L28" s="189">
        <f>F28+J28</f>
        <v>9.9819999999999993</v>
      </c>
      <c r="M28" s="190"/>
    </row>
    <row r="29" spans="1:13" ht="14.45" customHeight="1">
      <c r="A29" s="192" t="s">
        <v>29</v>
      </c>
      <c r="B29" s="193"/>
      <c r="C29" s="7">
        <v>7.5000000000000002E-4</v>
      </c>
      <c r="D29" s="7">
        <f>C29*L7</f>
        <v>7.5000000000000002E-4</v>
      </c>
      <c r="E29" s="8">
        <v>35</v>
      </c>
      <c r="F29" s="8">
        <f>D29*E29</f>
        <v>2.6249999999999999E-2</v>
      </c>
      <c r="G29" s="110">
        <v>1E-3</v>
      </c>
      <c r="H29" s="122">
        <f>G29*L7</f>
        <v>1E-3</v>
      </c>
      <c r="I29" s="123">
        <v>35</v>
      </c>
      <c r="J29" s="124">
        <f>H29*I29</f>
        <v>3.5000000000000003E-2</v>
      </c>
      <c r="K29" s="125">
        <f>D29+H29</f>
        <v>1.75E-3</v>
      </c>
      <c r="L29" s="189">
        <f t="shared" ref="L29:L31" si="1">F29+J29</f>
        <v>6.1249999999999999E-2</v>
      </c>
      <c r="M29" s="190"/>
    </row>
    <row r="30" spans="1:13" ht="14.45" customHeight="1">
      <c r="A30" s="192"/>
      <c r="B30" s="193"/>
      <c r="C30" s="7"/>
      <c r="D30" s="7"/>
      <c r="E30" s="8"/>
      <c r="F30" s="8">
        <f>SUM(F25:F29)</f>
        <v>17.647749999999998</v>
      </c>
      <c r="G30" s="110"/>
      <c r="H30" s="122"/>
      <c r="I30" s="123"/>
      <c r="J30" s="124">
        <f>SUM(J25:J29)</f>
        <v>23.509</v>
      </c>
      <c r="K30" s="125"/>
      <c r="L30" s="189"/>
      <c r="M30" s="196"/>
    </row>
    <row r="31" spans="1:13" ht="14.45" hidden="1" customHeight="1">
      <c r="A31" s="187"/>
      <c r="B31" s="188"/>
      <c r="C31" s="7"/>
      <c r="D31" s="7">
        <f>C31*L7</f>
        <v>0</v>
      </c>
      <c r="E31" s="8"/>
      <c r="F31" s="8">
        <f>D31*E31</f>
        <v>0</v>
      </c>
      <c r="G31" s="110"/>
      <c r="H31" s="122">
        <f>G31*M7</f>
        <v>0</v>
      </c>
      <c r="I31" s="123"/>
      <c r="J31" s="124">
        <f>H31*I31</f>
        <v>0</v>
      </c>
      <c r="K31" s="125">
        <f>D31+H31</f>
        <v>0</v>
      </c>
      <c r="L31" s="189">
        <f t="shared" si="1"/>
        <v>0</v>
      </c>
      <c r="M31" s="190"/>
    </row>
    <row r="32" spans="1:13" ht="14.45" hidden="1" customHeight="1">
      <c r="A32" s="187"/>
      <c r="B32" s="188"/>
      <c r="C32" s="7"/>
      <c r="D32" s="7"/>
      <c r="E32" s="8"/>
      <c r="F32" s="8"/>
      <c r="G32" s="110"/>
      <c r="H32" s="122"/>
      <c r="I32" s="123"/>
      <c r="J32" s="124"/>
      <c r="K32" s="125"/>
      <c r="L32" s="126"/>
      <c r="M32" s="127"/>
    </row>
    <row r="33" spans="1:13" ht="14.45" customHeight="1">
      <c r="A33" s="192" t="s">
        <v>52</v>
      </c>
      <c r="B33" s="193"/>
      <c r="C33" s="7">
        <v>0.1</v>
      </c>
      <c r="D33" s="7">
        <f>C33*L7</f>
        <v>0.1</v>
      </c>
      <c r="E33" s="8">
        <v>350</v>
      </c>
      <c r="F33" s="8">
        <f>D33*E33</f>
        <v>35</v>
      </c>
      <c r="G33" s="111">
        <v>0.1</v>
      </c>
      <c r="H33" s="122">
        <f>G33*M7</f>
        <v>0.1</v>
      </c>
      <c r="I33" s="123">
        <v>350</v>
      </c>
      <c r="J33" s="124">
        <f t="shared" ref="J33" si="2">H33*I33</f>
        <v>35</v>
      </c>
      <c r="K33" s="125">
        <f t="shared" ref="K33" si="3">D33+H33</f>
        <v>0.2</v>
      </c>
      <c r="L33" s="189">
        <f t="shared" ref="L33" si="4">F33+J33</f>
        <v>70</v>
      </c>
      <c r="M33" s="190"/>
    </row>
    <row r="34" spans="1:13" ht="14.45" customHeight="1">
      <c r="A34" s="192"/>
      <c r="B34" s="193"/>
      <c r="C34" s="7"/>
      <c r="D34" s="7"/>
      <c r="E34" s="8"/>
      <c r="F34" s="8"/>
      <c r="G34" s="111"/>
      <c r="H34" s="122"/>
      <c r="I34" s="123"/>
      <c r="J34" s="124"/>
      <c r="K34" s="125"/>
      <c r="L34" s="189"/>
      <c r="M34" s="190"/>
    </row>
    <row r="35" spans="1:13" ht="14.45" customHeight="1">
      <c r="A35" s="199" t="s">
        <v>42</v>
      </c>
      <c r="B35" s="200"/>
      <c r="C35" s="29">
        <v>1E-3</v>
      </c>
      <c r="D35" s="7">
        <f>C35*L7</f>
        <v>1E-3</v>
      </c>
      <c r="E35" s="8">
        <v>770</v>
      </c>
      <c r="F35" s="8">
        <f t="shared" ref="F35:F42" si="5">D35*E35</f>
        <v>0.77</v>
      </c>
      <c r="G35" s="110">
        <v>1E-3</v>
      </c>
      <c r="H35" s="122">
        <f>G35*M7</f>
        <v>1E-3</v>
      </c>
      <c r="I35" s="123">
        <v>770</v>
      </c>
      <c r="J35" s="124">
        <f t="shared" si="0"/>
        <v>0.77</v>
      </c>
      <c r="K35" s="125">
        <f t="shared" ref="K35:K42" si="6">D35+H35</f>
        <v>2E-3</v>
      </c>
      <c r="L35" s="189">
        <f>F35+J35</f>
        <v>1.54</v>
      </c>
      <c r="M35" s="190"/>
    </row>
    <row r="36" spans="1:13" ht="14.45" customHeight="1">
      <c r="A36" s="199" t="s">
        <v>26</v>
      </c>
      <c r="B36" s="200"/>
      <c r="C36" s="29">
        <v>7.0000000000000001E-3</v>
      </c>
      <c r="D36" s="7">
        <f>C36*L7</f>
        <v>7.0000000000000001E-3</v>
      </c>
      <c r="E36" s="8">
        <v>120</v>
      </c>
      <c r="F36" s="8">
        <f t="shared" si="5"/>
        <v>0.84</v>
      </c>
      <c r="G36" s="110">
        <v>7.0000000000000001E-3</v>
      </c>
      <c r="H36" s="122">
        <f>G36*M7</f>
        <v>7.0000000000000001E-3</v>
      </c>
      <c r="I36" s="123">
        <v>120</v>
      </c>
      <c r="J36" s="124">
        <f t="shared" si="0"/>
        <v>0.84</v>
      </c>
      <c r="K36" s="125">
        <f t="shared" si="6"/>
        <v>1.4E-2</v>
      </c>
      <c r="L36" s="189">
        <f>F36+J36</f>
        <v>1.68</v>
      </c>
      <c r="M36" s="190"/>
    </row>
    <row r="37" spans="1:13">
      <c r="A37" s="197"/>
      <c r="B37" s="198"/>
      <c r="C37" s="29"/>
      <c r="D37" s="7"/>
      <c r="E37" s="8"/>
      <c r="F37" s="8">
        <f>SUM(F35:F36)</f>
        <v>1.6099999999999999</v>
      </c>
      <c r="G37" s="110"/>
      <c r="H37" s="122"/>
      <c r="I37" s="123"/>
      <c r="J37" s="124">
        <f>SUM(J35:J36)</f>
        <v>1.6099999999999999</v>
      </c>
      <c r="K37" s="125"/>
      <c r="L37" s="126"/>
      <c r="M37" s="127"/>
    </row>
    <row r="38" spans="1:13" ht="14.45" customHeight="1">
      <c r="A38" s="192" t="s">
        <v>47</v>
      </c>
      <c r="B38" s="193"/>
      <c r="C38" s="7">
        <v>0.02</v>
      </c>
      <c r="D38" s="7">
        <f>C38*L7</f>
        <v>0.02</v>
      </c>
      <c r="E38" s="8">
        <v>94</v>
      </c>
      <c r="F38" s="8">
        <f t="shared" si="5"/>
        <v>1.8800000000000001</v>
      </c>
      <c r="G38" s="111">
        <v>0.03</v>
      </c>
      <c r="H38" s="122">
        <f>G38*M7</f>
        <v>0.03</v>
      </c>
      <c r="I38" s="123">
        <v>94</v>
      </c>
      <c r="J38" s="124">
        <f t="shared" si="0"/>
        <v>2.82</v>
      </c>
      <c r="K38" s="125">
        <f t="shared" si="6"/>
        <v>0.05</v>
      </c>
      <c r="L38" s="189">
        <f>F38+J38</f>
        <v>4.7</v>
      </c>
      <c r="M38" s="190"/>
    </row>
    <row r="39" spans="1:13" ht="14.45" customHeight="1">
      <c r="A39" s="192"/>
      <c r="B39" s="193"/>
      <c r="C39" s="7"/>
      <c r="D39" s="7"/>
      <c r="E39" s="8"/>
      <c r="F39" s="8"/>
      <c r="G39" s="110"/>
      <c r="H39" s="122"/>
      <c r="I39" s="123"/>
      <c r="J39" s="124"/>
      <c r="K39" s="125"/>
      <c r="L39" s="189"/>
      <c r="M39" s="190"/>
    </row>
    <row r="40" spans="1:13" ht="14.45" customHeight="1">
      <c r="A40" s="192" t="s">
        <v>38</v>
      </c>
      <c r="B40" s="193"/>
      <c r="C40" s="7">
        <v>0.04</v>
      </c>
      <c r="D40" s="7">
        <f>C40*L7</f>
        <v>0.04</v>
      </c>
      <c r="E40" s="8">
        <v>92</v>
      </c>
      <c r="F40" s="8">
        <f t="shared" si="5"/>
        <v>3.68</v>
      </c>
      <c r="G40" s="110">
        <v>0.04</v>
      </c>
      <c r="H40" s="122">
        <f>G40*M7</f>
        <v>0.04</v>
      </c>
      <c r="I40" s="123">
        <v>92</v>
      </c>
      <c r="J40" s="124">
        <f t="shared" si="0"/>
        <v>3.68</v>
      </c>
      <c r="K40" s="125">
        <f t="shared" si="6"/>
        <v>0.08</v>
      </c>
      <c r="L40" s="189">
        <f t="shared" ref="L40:L42" si="7">F40+J40</f>
        <v>7.36</v>
      </c>
      <c r="M40" s="190"/>
    </row>
    <row r="41" spans="1:13" ht="14.45" customHeight="1">
      <c r="A41" s="192"/>
      <c r="B41" s="193"/>
      <c r="C41" s="7"/>
      <c r="D41" s="7"/>
      <c r="E41" s="8"/>
      <c r="F41" s="8"/>
      <c r="G41" s="110"/>
      <c r="H41" s="111"/>
      <c r="I41" s="123"/>
      <c r="J41" s="124"/>
      <c r="K41" s="125"/>
      <c r="L41" s="189"/>
      <c r="M41" s="190"/>
    </row>
    <row r="42" spans="1:13" ht="14.45" customHeight="1">
      <c r="A42" s="192" t="s">
        <v>95</v>
      </c>
      <c r="B42" s="193"/>
      <c r="C42" s="26">
        <v>0.06</v>
      </c>
      <c r="D42" s="7">
        <f>C42*M7</f>
        <v>0.06</v>
      </c>
      <c r="E42" s="8">
        <v>325</v>
      </c>
      <c r="F42" s="8">
        <f t="shared" si="5"/>
        <v>19.5</v>
      </c>
      <c r="G42" s="113">
        <v>0.1</v>
      </c>
      <c r="H42" s="111">
        <f>G42*M7</f>
        <v>0.1</v>
      </c>
      <c r="I42" s="123">
        <v>325</v>
      </c>
      <c r="J42" s="124">
        <f>H42*I42</f>
        <v>32.5</v>
      </c>
      <c r="K42" s="125">
        <f t="shared" si="6"/>
        <v>0.16</v>
      </c>
      <c r="L42" s="189">
        <f t="shared" si="7"/>
        <v>52</v>
      </c>
      <c r="M42" s="190"/>
    </row>
    <row r="43" spans="1:13" ht="14.45" customHeight="1">
      <c r="A43" s="192"/>
      <c r="B43" s="193"/>
      <c r="C43" s="7"/>
      <c r="D43" s="7"/>
      <c r="E43" s="8"/>
      <c r="F43" s="8"/>
      <c r="G43" s="111"/>
      <c r="H43" s="111"/>
      <c r="I43" s="128"/>
      <c r="J43" s="124"/>
      <c r="K43" s="125"/>
      <c r="L43" s="189"/>
      <c r="M43" s="190"/>
    </row>
    <row r="44" spans="1:13" ht="14.45" customHeight="1">
      <c r="A44" s="192" t="s">
        <v>28</v>
      </c>
      <c r="B44" s="193"/>
      <c r="C44" s="7">
        <v>0.04</v>
      </c>
      <c r="D44" s="15">
        <f>C44*L7</f>
        <v>0.04</v>
      </c>
      <c r="E44" s="16">
        <v>300</v>
      </c>
      <c r="F44" s="16">
        <f t="shared" ref="F44:F48" si="8">D44*E44</f>
        <v>12</v>
      </c>
      <c r="G44" s="111">
        <v>4.8000000000000001E-2</v>
      </c>
      <c r="H44" s="111">
        <f>G44*M7</f>
        <v>4.8000000000000001E-2</v>
      </c>
      <c r="I44" s="123">
        <v>300</v>
      </c>
      <c r="J44" s="124">
        <f t="shared" ref="J44:J48" si="9">H44*I44</f>
        <v>14.4</v>
      </c>
      <c r="K44" s="125">
        <f t="shared" ref="K44:K48" si="10">D44+H44</f>
        <v>8.7999999999999995E-2</v>
      </c>
      <c r="L44" s="189">
        <f t="shared" ref="L44:L48" si="11">F44+J44</f>
        <v>26.4</v>
      </c>
      <c r="M44" s="190"/>
    </row>
    <row r="45" spans="1:13" ht="14.45" customHeight="1">
      <c r="A45" s="192" t="s">
        <v>24</v>
      </c>
      <c r="B45" s="193"/>
      <c r="C45" s="15">
        <v>0.13300000000000001</v>
      </c>
      <c r="D45" s="7">
        <f>C45*L7</f>
        <v>0.13300000000000001</v>
      </c>
      <c r="E45" s="8">
        <v>70</v>
      </c>
      <c r="F45" s="8">
        <f t="shared" si="8"/>
        <v>9.31</v>
      </c>
      <c r="G45" s="111">
        <v>0.16600000000000001</v>
      </c>
      <c r="H45" s="111">
        <f>G45*M7</f>
        <v>0.16600000000000001</v>
      </c>
      <c r="I45" s="123">
        <v>70</v>
      </c>
      <c r="J45" s="124">
        <f t="shared" si="9"/>
        <v>11.620000000000001</v>
      </c>
      <c r="K45" s="125">
        <f t="shared" si="10"/>
        <v>0.29900000000000004</v>
      </c>
      <c r="L45" s="189">
        <f t="shared" si="11"/>
        <v>20.93</v>
      </c>
      <c r="M45" s="190"/>
    </row>
    <row r="46" spans="1:13">
      <c r="A46" s="192" t="s">
        <v>53</v>
      </c>
      <c r="B46" s="193"/>
      <c r="C46" s="7">
        <v>0.01</v>
      </c>
      <c r="D46" s="15">
        <f>C46*L7</f>
        <v>0.01</v>
      </c>
      <c r="E46" s="16">
        <v>50</v>
      </c>
      <c r="F46" s="16">
        <f t="shared" si="8"/>
        <v>0.5</v>
      </c>
      <c r="G46" s="111">
        <v>1.2500000000000001E-2</v>
      </c>
      <c r="H46" s="111">
        <f>G46*M7</f>
        <v>1.2500000000000001E-2</v>
      </c>
      <c r="I46" s="123">
        <v>50</v>
      </c>
      <c r="J46" s="124">
        <f t="shared" si="9"/>
        <v>0.625</v>
      </c>
      <c r="K46" s="125">
        <f t="shared" si="10"/>
        <v>2.2499999999999999E-2</v>
      </c>
      <c r="L46" s="189">
        <f t="shared" si="11"/>
        <v>1.125</v>
      </c>
      <c r="M46" s="190"/>
    </row>
    <row r="47" spans="1:13" ht="14.45" customHeight="1">
      <c r="A47" s="192" t="s">
        <v>27</v>
      </c>
      <c r="B47" s="193"/>
      <c r="C47" s="15">
        <v>1.0659999999999999E-2</v>
      </c>
      <c r="D47" s="7">
        <f>C47*L7</f>
        <v>1.0659999999999999E-2</v>
      </c>
      <c r="E47" s="8">
        <v>65</v>
      </c>
      <c r="F47" s="8">
        <f t="shared" si="8"/>
        <v>0.69289999999999996</v>
      </c>
      <c r="G47" s="111">
        <v>1.333E-2</v>
      </c>
      <c r="H47" s="111">
        <f>G47*M7</f>
        <v>1.333E-2</v>
      </c>
      <c r="I47" s="123">
        <v>65</v>
      </c>
      <c r="J47" s="124">
        <f t="shared" si="9"/>
        <v>0.86644999999999994</v>
      </c>
      <c r="K47" s="125">
        <f t="shared" si="10"/>
        <v>2.3989999999999997E-2</v>
      </c>
      <c r="L47" s="189">
        <f t="shared" si="11"/>
        <v>1.5593499999999998</v>
      </c>
      <c r="M47" s="190"/>
    </row>
    <row r="48" spans="1:13">
      <c r="A48" s="192" t="s">
        <v>35</v>
      </c>
      <c r="B48" s="193"/>
      <c r="C48" s="7">
        <v>8.0000000000000002E-3</v>
      </c>
      <c r="D48" s="15">
        <f>C48*L7</f>
        <v>8.0000000000000002E-3</v>
      </c>
      <c r="E48" s="16">
        <v>85</v>
      </c>
      <c r="F48" s="16">
        <f t="shared" si="8"/>
        <v>0.68</v>
      </c>
      <c r="G48" s="111">
        <v>0.01</v>
      </c>
      <c r="H48" s="111">
        <f>G48*M7</f>
        <v>0.01</v>
      </c>
      <c r="I48" s="123">
        <v>85</v>
      </c>
      <c r="J48" s="124">
        <f t="shared" si="9"/>
        <v>0.85</v>
      </c>
      <c r="K48" s="125">
        <f t="shared" si="10"/>
        <v>1.8000000000000002E-2</v>
      </c>
      <c r="L48" s="189">
        <f t="shared" si="11"/>
        <v>1.53</v>
      </c>
      <c r="M48" s="190"/>
    </row>
    <row r="49" spans="1:13">
      <c r="A49" s="192" t="s">
        <v>54</v>
      </c>
      <c r="B49" s="193"/>
      <c r="C49" s="7">
        <v>2E-3</v>
      </c>
      <c r="D49" s="7">
        <f>C49*L7</f>
        <v>2E-3</v>
      </c>
      <c r="E49" s="8">
        <v>195</v>
      </c>
      <c r="F49" s="8">
        <f t="shared" ref="F49:F51" si="12">D49*E49</f>
        <v>0.39</v>
      </c>
      <c r="G49" s="110">
        <v>2.5000000000000001E-3</v>
      </c>
      <c r="H49" s="122">
        <f>G49*M7</f>
        <v>2.5000000000000001E-3</v>
      </c>
      <c r="I49" s="123">
        <v>195</v>
      </c>
      <c r="J49" s="124">
        <f t="shared" ref="J49:J51" si="13">H49*I49</f>
        <v>0.48749999999999999</v>
      </c>
      <c r="K49" s="125">
        <f t="shared" ref="K49:K51" si="14">D49+H49</f>
        <v>4.5000000000000005E-3</v>
      </c>
      <c r="L49" s="189">
        <f t="shared" ref="L49:L51" si="15">F49+J49</f>
        <v>0.87749999999999995</v>
      </c>
      <c r="M49" s="190"/>
    </row>
    <row r="50" spans="1:13" ht="14.45" customHeight="1">
      <c r="A50" s="192" t="s">
        <v>55</v>
      </c>
      <c r="B50" s="193"/>
      <c r="C50" s="26">
        <v>4.0000000000000002E-4</v>
      </c>
      <c r="D50" s="7">
        <f>C50*L7</f>
        <v>4.0000000000000002E-4</v>
      </c>
      <c r="E50" s="8">
        <v>2050</v>
      </c>
      <c r="F50" s="8">
        <f t="shared" si="12"/>
        <v>0.82000000000000006</v>
      </c>
      <c r="G50" s="113">
        <v>5.0000000000000001E-4</v>
      </c>
      <c r="H50" s="122">
        <f>G50*M7</f>
        <v>5.0000000000000001E-4</v>
      </c>
      <c r="I50" s="123">
        <v>2050</v>
      </c>
      <c r="J50" s="124">
        <f t="shared" si="13"/>
        <v>1.0249999999999999</v>
      </c>
      <c r="K50" s="125">
        <f t="shared" si="14"/>
        <v>8.9999999999999998E-4</v>
      </c>
      <c r="L50" s="189">
        <f t="shared" si="15"/>
        <v>1.845</v>
      </c>
      <c r="M50" s="190"/>
    </row>
    <row r="51" spans="1:13" ht="14.45" customHeight="1">
      <c r="A51" s="192" t="s">
        <v>29</v>
      </c>
      <c r="B51" s="193"/>
      <c r="C51" s="26">
        <v>2.9999999999999997E-4</v>
      </c>
      <c r="D51" s="7">
        <f>C51*L7</f>
        <v>2.9999999999999997E-4</v>
      </c>
      <c r="E51" s="8">
        <v>35</v>
      </c>
      <c r="F51" s="8">
        <f t="shared" si="12"/>
        <v>1.0499999999999999E-2</v>
      </c>
      <c r="G51" s="113">
        <v>3.6999999999999999E-4</v>
      </c>
      <c r="H51" s="122">
        <f>G51*M7</f>
        <v>3.6999999999999999E-4</v>
      </c>
      <c r="I51" s="123">
        <v>35</v>
      </c>
      <c r="J51" s="124">
        <f t="shared" si="13"/>
        <v>1.295E-2</v>
      </c>
      <c r="K51" s="125">
        <f t="shared" si="14"/>
        <v>6.7000000000000002E-4</v>
      </c>
      <c r="L51" s="189">
        <f t="shared" si="15"/>
        <v>2.3449999999999999E-2</v>
      </c>
      <c r="M51" s="190"/>
    </row>
    <row r="52" spans="1:13">
      <c r="A52" s="187"/>
      <c r="B52" s="188"/>
      <c r="C52" s="7"/>
      <c r="D52" s="7"/>
      <c r="E52" s="8"/>
      <c r="F52" s="8">
        <f>SUM(F44:F51)</f>
        <v>24.403400000000005</v>
      </c>
      <c r="G52" s="110"/>
      <c r="H52" s="122"/>
      <c r="I52" s="123"/>
      <c r="J52" s="124">
        <f>SUM(J44:J51)</f>
        <v>29.886900000000004</v>
      </c>
      <c r="K52" s="125"/>
      <c r="L52" s="126"/>
      <c r="M52" s="127"/>
    </row>
    <row r="53" spans="1:13">
      <c r="A53" s="187" t="s">
        <v>71</v>
      </c>
      <c r="B53" s="188"/>
      <c r="C53" s="7">
        <v>0.20519999999999999</v>
      </c>
      <c r="D53" s="7">
        <f>C53*L7</f>
        <v>0.20519999999999999</v>
      </c>
      <c r="E53" s="8">
        <v>75</v>
      </c>
      <c r="F53" s="8">
        <f t="shared" ref="F53:F62" si="16">D53*E53</f>
        <v>15.389999999999999</v>
      </c>
      <c r="G53" s="110">
        <v>0.22800000000000001</v>
      </c>
      <c r="H53" s="122">
        <f>G53*M7</f>
        <v>0.22800000000000001</v>
      </c>
      <c r="I53" s="123">
        <v>75</v>
      </c>
      <c r="J53" s="124">
        <f t="shared" ref="J53:J62" si="17">H53*I53</f>
        <v>17.100000000000001</v>
      </c>
      <c r="K53" s="125">
        <f t="shared" ref="K53:K62" si="18">D53+H53</f>
        <v>0.43320000000000003</v>
      </c>
      <c r="L53" s="189">
        <f t="shared" ref="L53:L62" si="19">F53+J53</f>
        <v>32.49</v>
      </c>
      <c r="M53" s="190"/>
    </row>
    <row r="54" spans="1:13">
      <c r="A54" s="187" t="s">
        <v>28</v>
      </c>
      <c r="B54" s="188"/>
      <c r="C54" s="7">
        <v>6.0839999999999998E-2</v>
      </c>
      <c r="D54" s="7">
        <f>C54*L7</f>
        <v>6.0839999999999998E-2</v>
      </c>
      <c r="E54" s="8">
        <v>300</v>
      </c>
      <c r="F54" s="8">
        <f t="shared" si="16"/>
        <v>18.251999999999999</v>
      </c>
      <c r="G54" s="110">
        <v>6.7599999999999993E-2</v>
      </c>
      <c r="H54" s="122">
        <f>G54*M7</f>
        <v>6.7599999999999993E-2</v>
      </c>
      <c r="I54" s="123">
        <v>300</v>
      </c>
      <c r="J54" s="124">
        <f t="shared" si="17"/>
        <v>20.279999999999998</v>
      </c>
      <c r="K54" s="125">
        <f t="shared" si="18"/>
        <v>0.12844</v>
      </c>
      <c r="L54" s="189">
        <f t="shared" si="19"/>
        <v>38.531999999999996</v>
      </c>
      <c r="M54" s="190"/>
    </row>
    <row r="55" spans="1:13">
      <c r="A55" s="192" t="s">
        <v>53</v>
      </c>
      <c r="B55" s="193"/>
      <c r="C55" s="26">
        <v>8.5500000000000003E-3</v>
      </c>
      <c r="D55" s="7">
        <f>C55*L7</f>
        <v>8.5500000000000003E-3</v>
      </c>
      <c r="E55" s="8">
        <v>50</v>
      </c>
      <c r="F55" s="8">
        <f t="shared" si="16"/>
        <v>0.42749999999999999</v>
      </c>
      <c r="G55" s="121">
        <v>9.4999999999999998E-3</v>
      </c>
      <c r="H55" s="122">
        <f>G55*M7</f>
        <v>9.4999999999999998E-3</v>
      </c>
      <c r="I55" s="123">
        <v>50</v>
      </c>
      <c r="J55" s="124">
        <f t="shared" si="17"/>
        <v>0.47499999999999998</v>
      </c>
      <c r="K55" s="125">
        <f t="shared" si="18"/>
        <v>1.805E-2</v>
      </c>
      <c r="L55" s="189">
        <f t="shared" si="19"/>
        <v>0.90249999999999997</v>
      </c>
      <c r="M55" s="190"/>
    </row>
    <row r="56" spans="1:13">
      <c r="A56" s="192" t="s">
        <v>27</v>
      </c>
      <c r="B56" s="193"/>
      <c r="C56" s="7">
        <v>3.8700000000000002E-3</v>
      </c>
      <c r="D56" s="7">
        <f>C56*L7</f>
        <v>3.8700000000000002E-3</v>
      </c>
      <c r="E56" s="8">
        <v>65</v>
      </c>
      <c r="F56" s="8">
        <f t="shared" si="16"/>
        <v>0.25155</v>
      </c>
      <c r="G56" s="111">
        <v>4.3E-3</v>
      </c>
      <c r="H56" s="122">
        <f>G56*M7</f>
        <v>4.3E-3</v>
      </c>
      <c r="I56" s="123">
        <v>65</v>
      </c>
      <c r="J56" s="124">
        <f t="shared" si="17"/>
        <v>0.27950000000000003</v>
      </c>
      <c r="K56" s="125">
        <f t="shared" si="18"/>
        <v>8.1700000000000002E-3</v>
      </c>
      <c r="L56" s="189">
        <f t="shared" si="19"/>
        <v>0.53105000000000002</v>
      </c>
      <c r="M56" s="190"/>
    </row>
    <row r="57" spans="1:13">
      <c r="A57" s="192" t="s">
        <v>61</v>
      </c>
      <c r="B57" s="193"/>
      <c r="C57" s="7">
        <v>3.4199999999999999E-3</v>
      </c>
      <c r="D57" s="7">
        <f>C57*L7</f>
        <v>3.4199999999999999E-3</v>
      </c>
      <c r="E57" s="8">
        <v>420</v>
      </c>
      <c r="F57" s="8">
        <f t="shared" si="16"/>
        <v>1.4363999999999999</v>
      </c>
      <c r="G57" s="111">
        <v>3.8E-3</v>
      </c>
      <c r="H57" s="122">
        <f>G57*M7</f>
        <v>3.8E-3</v>
      </c>
      <c r="I57" s="123">
        <v>420</v>
      </c>
      <c r="J57" s="124">
        <f t="shared" si="17"/>
        <v>1.5960000000000001</v>
      </c>
      <c r="K57" s="125">
        <f t="shared" si="18"/>
        <v>7.2199999999999999E-3</v>
      </c>
      <c r="L57" s="189">
        <f t="shared" si="19"/>
        <v>3.0324</v>
      </c>
      <c r="M57" s="190"/>
    </row>
    <row r="58" spans="1:13" hidden="1">
      <c r="A58" s="192"/>
      <c r="B58" s="193"/>
      <c r="C58" s="7"/>
      <c r="D58" s="7">
        <f>C58*L7</f>
        <v>0</v>
      </c>
      <c r="E58" s="8"/>
      <c r="F58" s="8">
        <f t="shared" si="16"/>
        <v>0</v>
      </c>
      <c r="G58" s="111"/>
      <c r="H58" s="122">
        <f>G58*M7</f>
        <v>0</v>
      </c>
      <c r="I58" s="123"/>
      <c r="J58" s="124">
        <f t="shared" si="17"/>
        <v>0</v>
      </c>
      <c r="K58" s="125">
        <f t="shared" si="18"/>
        <v>0</v>
      </c>
      <c r="L58" s="189">
        <f t="shared" ref="L58:L60" si="20">F58+J58</f>
        <v>0</v>
      </c>
      <c r="M58" s="190"/>
    </row>
    <row r="59" spans="1:13" hidden="1">
      <c r="A59" s="192"/>
      <c r="B59" s="193"/>
      <c r="C59" s="7"/>
      <c r="D59" s="7">
        <f>C59*L7</f>
        <v>0</v>
      </c>
      <c r="E59" s="8"/>
      <c r="F59" s="8">
        <f t="shared" si="16"/>
        <v>0</v>
      </c>
      <c r="G59" s="111"/>
      <c r="H59" s="122">
        <f>G59*M7</f>
        <v>0</v>
      </c>
      <c r="I59" s="123"/>
      <c r="J59" s="124">
        <f t="shared" si="17"/>
        <v>0</v>
      </c>
      <c r="K59" s="125">
        <f t="shared" si="18"/>
        <v>0</v>
      </c>
      <c r="L59" s="189">
        <f t="shared" si="20"/>
        <v>0</v>
      </c>
      <c r="M59" s="190"/>
    </row>
    <row r="60" spans="1:13">
      <c r="A60" s="192" t="s">
        <v>22</v>
      </c>
      <c r="B60" s="193"/>
      <c r="C60" s="7">
        <v>1.7099999999999999E-3</v>
      </c>
      <c r="D60" s="7">
        <f>C60*L7</f>
        <v>1.7099999999999999E-3</v>
      </c>
      <c r="E60" s="8">
        <v>60</v>
      </c>
      <c r="F60" s="8">
        <f t="shared" si="16"/>
        <v>0.1026</v>
      </c>
      <c r="G60" s="111">
        <v>1.9E-3</v>
      </c>
      <c r="H60" s="122">
        <f>G60*M7</f>
        <v>1.9E-3</v>
      </c>
      <c r="I60" s="123">
        <v>60</v>
      </c>
      <c r="J60" s="124">
        <f t="shared" si="17"/>
        <v>0.114</v>
      </c>
      <c r="K60" s="125">
        <f t="shared" si="18"/>
        <v>3.6099999999999999E-3</v>
      </c>
      <c r="L60" s="189">
        <f t="shared" si="20"/>
        <v>0.21660000000000001</v>
      </c>
      <c r="M60" s="190"/>
    </row>
    <row r="61" spans="1:13">
      <c r="A61" s="192" t="s">
        <v>54</v>
      </c>
      <c r="B61" s="193"/>
      <c r="C61" s="26">
        <v>7.1999999999999998E-3</v>
      </c>
      <c r="D61" s="7">
        <f>C61*L7</f>
        <v>7.1999999999999998E-3</v>
      </c>
      <c r="E61" s="8">
        <v>195</v>
      </c>
      <c r="F61" s="8">
        <f t="shared" si="16"/>
        <v>1.4039999999999999</v>
      </c>
      <c r="G61" s="121">
        <v>8.0000000000000002E-3</v>
      </c>
      <c r="H61" s="122">
        <f>G61*M7</f>
        <v>8.0000000000000002E-3</v>
      </c>
      <c r="I61" s="123">
        <v>195</v>
      </c>
      <c r="J61" s="124">
        <f t="shared" si="17"/>
        <v>1.56</v>
      </c>
      <c r="K61" s="125">
        <f t="shared" si="18"/>
        <v>1.52E-2</v>
      </c>
      <c r="L61" s="189">
        <f t="shared" si="19"/>
        <v>2.964</v>
      </c>
      <c r="M61" s="190"/>
    </row>
    <row r="62" spans="1:13" hidden="1">
      <c r="A62" s="187"/>
      <c r="B62" s="188"/>
      <c r="C62" s="64"/>
      <c r="D62" s="7">
        <f>C62*L7</f>
        <v>0</v>
      </c>
      <c r="E62" s="8"/>
      <c r="F62" s="8">
        <f t="shared" si="16"/>
        <v>0</v>
      </c>
      <c r="G62" s="120"/>
      <c r="H62" s="122">
        <f>G62*M7</f>
        <v>0</v>
      </c>
      <c r="I62" s="123"/>
      <c r="J62" s="124">
        <f t="shared" si="17"/>
        <v>0</v>
      </c>
      <c r="K62" s="125">
        <f t="shared" si="18"/>
        <v>0</v>
      </c>
      <c r="L62" s="189">
        <f t="shared" si="19"/>
        <v>0</v>
      </c>
      <c r="M62" s="190"/>
    </row>
    <row r="63" spans="1:13">
      <c r="A63" s="187" t="s">
        <v>29</v>
      </c>
      <c r="B63" s="188"/>
      <c r="C63" s="26">
        <v>7.2000000000000005E-4</v>
      </c>
      <c r="D63" s="7">
        <f>C63*L7</f>
        <v>7.2000000000000005E-4</v>
      </c>
      <c r="E63" s="8">
        <v>35</v>
      </c>
      <c r="F63" s="8">
        <f>D63*E63</f>
        <v>2.52E-2</v>
      </c>
      <c r="G63" s="121">
        <v>8.0000000000000004E-4</v>
      </c>
      <c r="H63" s="122">
        <f>G63*M7</f>
        <v>8.0000000000000004E-4</v>
      </c>
      <c r="I63" s="123">
        <v>35</v>
      </c>
      <c r="J63" s="124">
        <f>H63*I63</f>
        <v>2.8000000000000001E-2</v>
      </c>
      <c r="K63" s="125">
        <f>D63+H63</f>
        <v>1.5200000000000001E-3</v>
      </c>
      <c r="L63" s="189">
        <f>F63+J63</f>
        <v>5.3199999999999997E-2</v>
      </c>
      <c r="M63" s="205"/>
    </row>
    <row r="64" spans="1:13" ht="14.45" customHeight="1">
      <c r="A64" s="192"/>
      <c r="B64" s="193"/>
      <c r="C64" s="7"/>
      <c r="D64" s="7"/>
      <c r="E64" s="8"/>
      <c r="F64" s="8">
        <f>SUM(F53:F63)</f>
        <v>37.289249999999996</v>
      </c>
      <c r="G64" s="111"/>
      <c r="H64" s="122"/>
      <c r="I64" s="123"/>
      <c r="J64" s="124">
        <f>SUM(J53:J63)</f>
        <v>41.43249999999999</v>
      </c>
      <c r="K64" s="125"/>
      <c r="L64" s="126"/>
      <c r="M64" s="127"/>
    </row>
    <row r="65" spans="1:13" s="162" customFormat="1">
      <c r="A65" s="192" t="s">
        <v>106</v>
      </c>
      <c r="B65" s="193"/>
      <c r="C65" s="7">
        <v>2.86E-2</v>
      </c>
      <c r="D65" s="7">
        <f>C65*L7</f>
        <v>2.86E-2</v>
      </c>
      <c r="E65" s="8">
        <v>518.5</v>
      </c>
      <c r="F65" s="8">
        <f t="shared" ref="F65" si="21">D65*E65</f>
        <v>14.8291</v>
      </c>
      <c r="G65" s="111">
        <v>2.86E-2</v>
      </c>
      <c r="H65" s="122">
        <f>G65*M7</f>
        <v>2.86E-2</v>
      </c>
      <c r="I65" s="123">
        <v>518.5</v>
      </c>
      <c r="J65" s="124">
        <f t="shared" ref="J65" si="22">H65*I65</f>
        <v>14.8291</v>
      </c>
      <c r="K65" s="125">
        <f t="shared" ref="K65" si="23">D65+H65</f>
        <v>5.7200000000000001E-2</v>
      </c>
      <c r="L65" s="189">
        <f t="shared" ref="L65" si="24">F65+J65</f>
        <v>29.658200000000001</v>
      </c>
      <c r="M65" s="190"/>
    </row>
    <row r="66" spans="1:13" s="82" customFormat="1" hidden="1">
      <c r="A66" s="192"/>
      <c r="B66" s="193"/>
      <c r="C66" s="7"/>
      <c r="D66" s="7">
        <f>C66*L7</f>
        <v>0</v>
      </c>
      <c r="E66" s="8"/>
      <c r="F66" s="8">
        <f t="shared" ref="F66" si="25">D66*E66</f>
        <v>0</v>
      </c>
      <c r="G66" s="111"/>
      <c r="H66" s="122">
        <f>G66*M7</f>
        <v>0</v>
      </c>
      <c r="I66" s="123"/>
      <c r="J66" s="124">
        <f t="shared" ref="J66" si="26">H66*I66</f>
        <v>0</v>
      </c>
      <c r="K66" s="125">
        <f>D66+H66</f>
        <v>0</v>
      </c>
      <c r="L66" s="206">
        <f>F66+J66</f>
        <v>0</v>
      </c>
      <c r="M66" s="207"/>
    </row>
    <row r="67" spans="1:13">
      <c r="A67" s="192"/>
      <c r="B67" s="193"/>
      <c r="C67" s="7"/>
      <c r="D67" s="7"/>
      <c r="E67" s="8"/>
      <c r="F67" s="8">
        <f>SUM(F65:F66)</f>
        <v>14.8291</v>
      </c>
      <c r="G67" s="111"/>
      <c r="H67" s="122"/>
      <c r="I67" s="123"/>
      <c r="J67" s="124">
        <f>SUM(J65:J66)</f>
        <v>14.8291</v>
      </c>
      <c r="K67" s="125"/>
      <c r="L67" s="126"/>
      <c r="M67" s="127"/>
    </row>
    <row r="68" spans="1:13">
      <c r="A68" s="187" t="s">
        <v>47</v>
      </c>
      <c r="B68" s="188"/>
      <c r="C68" s="7">
        <v>0.02</v>
      </c>
      <c r="D68" s="7">
        <f>C68*L7</f>
        <v>0.02</v>
      </c>
      <c r="E68" s="8">
        <v>94</v>
      </c>
      <c r="F68" s="8">
        <f>D68*E68</f>
        <v>1.8800000000000001</v>
      </c>
      <c r="G68" s="111">
        <v>0.03</v>
      </c>
      <c r="H68" s="122">
        <f>G68*M7</f>
        <v>0.03</v>
      </c>
      <c r="I68" s="123">
        <v>94</v>
      </c>
      <c r="J68" s="124">
        <f>H68*I68</f>
        <v>2.82</v>
      </c>
      <c r="K68" s="125">
        <f>D68+H68</f>
        <v>0.05</v>
      </c>
      <c r="L68" s="189">
        <f>F68+J68</f>
        <v>4.7</v>
      </c>
      <c r="M68" s="205"/>
    </row>
    <row r="69" spans="1:13">
      <c r="A69" s="187"/>
      <c r="B69" s="188"/>
      <c r="C69" s="7"/>
      <c r="D69" s="7"/>
      <c r="E69" s="8"/>
      <c r="F69" s="8"/>
      <c r="G69" s="111"/>
      <c r="H69" s="122"/>
      <c r="I69" s="123"/>
      <c r="J69" s="124"/>
      <c r="K69" s="125"/>
      <c r="L69" s="189"/>
      <c r="M69" s="205"/>
    </row>
    <row r="70" spans="1:13">
      <c r="A70" s="187" t="s">
        <v>38</v>
      </c>
      <c r="B70" s="188"/>
      <c r="C70" s="7">
        <v>0.05</v>
      </c>
      <c r="D70" s="7">
        <f>C70*L7</f>
        <v>0.05</v>
      </c>
      <c r="E70" s="8">
        <v>92</v>
      </c>
      <c r="F70" s="8">
        <f>D70*E70</f>
        <v>4.6000000000000005</v>
      </c>
      <c r="G70" s="111">
        <v>0.06</v>
      </c>
      <c r="H70" s="122">
        <f>G70*M7</f>
        <v>0.06</v>
      </c>
      <c r="I70" s="123">
        <v>92</v>
      </c>
      <c r="J70" s="124">
        <f>H70*I70</f>
        <v>5.52</v>
      </c>
      <c r="K70" s="125">
        <f>D70+H70</f>
        <v>0.11</v>
      </c>
      <c r="L70" s="189">
        <f>F70+J70</f>
        <v>10.120000000000001</v>
      </c>
      <c r="M70" s="205"/>
    </row>
    <row r="71" spans="1:13" ht="14.45" customHeight="1">
      <c r="A71" s="187"/>
      <c r="B71" s="188"/>
      <c r="C71" s="7"/>
      <c r="D71" s="7"/>
      <c r="E71" s="8"/>
      <c r="F71" s="8"/>
      <c r="G71" s="111"/>
      <c r="H71" s="111"/>
      <c r="I71" s="123"/>
      <c r="J71" s="124"/>
      <c r="K71" s="125"/>
      <c r="L71" s="126"/>
      <c r="M71" s="129"/>
    </row>
    <row r="72" spans="1:13">
      <c r="A72" s="201" t="s">
        <v>3</v>
      </c>
      <c r="B72" s="202"/>
      <c r="C72" s="9"/>
      <c r="D72" s="10"/>
      <c r="E72" s="10"/>
      <c r="F72" s="10">
        <f>F30+F33+F37+F38+F40+F42+F52+F64+F67+F68+F70</f>
        <v>162.31950000000001</v>
      </c>
      <c r="G72" s="130"/>
      <c r="H72" s="130"/>
      <c r="I72" s="131"/>
      <c r="J72" s="132">
        <f>J30+J33+J37+J38+J40+J42+J52+J64+J67+J68+J70</f>
        <v>193.60750000000002</v>
      </c>
      <c r="K72" s="125">
        <f>D72+H72</f>
        <v>0</v>
      </c>
      <c r="L72" s="203">
        <f>SUM(L25:L71)</f>
        <v>355.92700000000002</v>
      </c>
      <c r="M72" s="204"/>
    </row>
    <row r="73" spans="1:13">
      <c r="A73" s="35"/>
      <c r="B73" s="35"/>
      <c r="C73" s="35"/>
      <c r="D73" s="35"/>
      <c r="E73" s="35"/>
      <c r="F73" s="35"/>
      <c r="G73" s="34"/>
      <c r="H73" s="34"/>
      <c r="I73" s="34"/>
      <c r="J73" s="34"/>
      <c r="K73" s="34"/>
      <c r="L73" s="34"/>
      <c r="M73" s="34"/>
    </row>
    <row r="75" spans="1:13">
      <c r="E75" s="33" t="s">
        <v>56</v>
      </c>
      <c r="F75" s="25">
        <f>F30+F33+F37+F38+F40</f>
        <v>59.817750000000004</v>
      </c>
      <c r="J75" s="25">
        <f>J30+J33+J37+J38+J40</f>
        <v>66.619</v>
      </c>
      <c r="M75" s="25">
        <f>F72+J72</f>
        <v>355.92700000000002</v>
      </c>
    </row>
    <row r="76" spans="1:13">
      <c r="E76" s="33" t="s">
        <v>57</v>
      </c>
      <c r="F76" s="25">
        <f>F42+F52+F64+F67+F68+F70</f>
        <v>102.50174999999999</v>
      </c>
      <c r="J76" s="25">
        <f>J42+J52+J64+J67+J68+J70</f>
        <v>126.98849999999999</v>
      </c>
    </row>
    <row r="77" spans="1:13">
      <c r="F77" s="25">
        <f>SUM(F75:F76)</f>
        <v>162.31950000000001</v>
      </c>
      <c r="J77" s="25">
        <f>SUM(J75:J76)</f>
        <v>193.60749999999999</v>
      </c>
    </row>
    <row r="79" spans="1:13">
      <c r="F79" s="25"/>
      <c r="J79" s="25"/>
    </row>
  </sheetData>
  <mergeCells count="125">
    <mergeCell ref="A19:B19"/>
    <mergeCell ref="A70:B70"/>
    <mergeCell ref="A71:B71"/>
    <mergeCell ref="L65:M65"/>
    <mergeCell ref="A67:B67"/>
    <mergeCell ref="A68:B68"/>
    <mergeCell ref="L44:M44"/>
    <mergeCell ref="L45:M45"/>
    <mergeCell ref="L46:M46"/>
    <mergeCell ref="L41:M41"/>
    <mergeCell ref="L36:M36"/>
    <mergeCell ref="L61:M61"/>
    <mergeCell ref="L48:M48"/>
    <mergeCell ref="L51:M51"/>
    <mergeCell ref="L58:M58"/>
    <mergeCell ref="L59:M59"/>
    <mergeCell ref="L60:M60"/>
    <mergeCell ref="L56:M56"/>
    <mergeCell ref="L57:M57"/>
    <mergeCell ref="A45:B45"/>
    <mergeCell ref="A46:B46"/>
    <mergeCell ref="A40:B40"/>
    <mergeCell ref="A42:B42"/>
    <mergeCell ref="A41:B41"/>
    <mergeCell ref="L8:M8"/>
    <mergeCell ref="E10:H10"/>
    <mergeCell ref="E11:H11"/>
    <mergeCell ref="E12:H12"/>
    <mergeCell ref="E13:H13"/>
    <mergeCell ref="E14:H14"/>
    <mergeCell ref="E15:H15"/>
    <mergeCell ref="E16:H16"/>
    <mergeCell ref="L50:M50"/>
    <mergeCell ref="L40:M40"/>
    <mergeCell ref="L43:M43"/>
    <mergeCell ref="L38:M38"/>
    <mergeCell ref="E20:H20"/>
    <mergeCell ref="A72:B72"/>
    <mergeCell ref="A54:B54"/>
    <mergeCell ref="L54:M54"/>
    <mergeCell ref="A55:B55"/>
    <mergeCell ref="L55:M55"/>
    <mergeCell ref="L72:M72"/>
    <mergeCell ref="L62:M62"/>
    <mergeCell ref="A69:B69"/>
    <mergeCell ref="A63:B63"/>
    <mergeCell ref="L70:M70"/>
    <mergeCell ref="L68:M68"/>
    <mergeCell ref="L69:M69"/>
    <mergeCell ref="A66:B66"/>
    <mergeCell ref="L66:M66"/>
    <mergeCell ref="A64:B64"/>
    <mergeCell ref="A56:B56"/>
    <mergeCell ref="A57:B57"/>
    <mergeCell ref="A61:B61"/>
    <mergeCell ref="A58:B58"/>
    <mergeCell ref="A59:B59"/>
    <mergeCell ref="A60:B60"/>
    <mergeCell ref="A62:B62"/>
    <mergeCell ref="L63:M63"/>
    <mergeCell ref="A65:B65"/>
    <mergeCell ref="A50:B50"/>
    <mergeCell ref="A47:B47"/>
    <mergeCell ref="L47:M47"/>
    <mergeCell ref="L42:M42"/>
    <mergeCell ref="A43:B43"/>
    <mergeCell ref="A44:B44"/>
    <mergeCell ref="A52:B52"/>
    <mergeCell ref="A53:B53"/>
    <mergeCell ref="L53:M53"/>
    <mergeCell ref="A51:B51"/>
    <mergeCell ref="A48:B48"/>
    <mergeCell ref="A49:B49"/>
    <mergeCell ref="L49:M49"/>
    <mergeCell ref="A32:B32"/>
    <mergeCell ref="A33:B33"/>
    <mergeCell ref="L33:M33"/>
    <mergeCell ref="A37:B37"/>
    <mergeCell ref="L39:M39"/>
    <mergeCell ref="L34:M34"/>
    <mergeCell ref="A34:B34"/>
    <mergeCell ref="L35:M35"/>
    <mergeCell ref="A36:B36"/>
    <mergeCell ref="A38:B38"/>
    <mergeCell ref="A35:B35"/>
    <mergeCell ref="A39:B39"/>
    <mergeCell ref="A20:B20"/>
    <mergeCell ref="A21:B21"/>
    <mergeCell ref="E21:H21"/>
    <mergeCell ref="E22:H22"/>
    <mergeCell ref="L24:M24"/>
    <mergeCell ref="A31:B31"/>
    <mergeCell ref="L31:M31"/>
    <mergeCell ref="A28:B28"/>
    <mergeCell ref="A24:B24"/>
    <mergeCell ref="A26:B26"/>
    <mergeCell ref="L27:M27"/>
    <mergeCell ref="A29:B29"/>
    <mergeCell ref="L25:M25"/>
    <mergeCell ref="L29:M29"/>
    <mergeCell ref="L28:M28"/>
    <mergeCell ref="A22:B22"/>
    <mergeCell ref="A25:B25"/>
    <mergeCell ref="A27:B27"/>
    <mergeCell ref="L26:M26"/>
    <mergeCell ref="L30:M30"/>
    <mergeCell ref="A30:B30"/>
    <mergeCell ref="B2:H2"/>
    <mergeCell ref="G4:I4"/>
    <mergeCell ref="A11:B11"/>
    <mergeCell ref="A14:B14"/>
    <mergeCell ref="A10:B10"/>
    <mergeCell ref="A12:B12"/>
    <mergeCell ref="A13:B13"/>
    <mergeCell ref="A18:B18"/>
    <mergeCell ref="A16:B16"/>
    <mergeCell ref="A15:B15"/>
    <mergeCell ref="B3:H3"/>
    <mergeCell ref="G5:I5"/>
    <mergeCell ref="A8:B9"/>
    <mergeCell ref="E8:G8"/>
    <mergeCell ref="I8:K8"/>
    <mergeCell ref="A17:B17"/>
    <mergeCell ref="E17:H17"/>
    <mergeCell ref="E18:H1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9"/>
  <sheetViews>
    <sheetView tabSelected="1" topLeftCell="A76" workbookViewId="0">
      <selection activeCell="M100" sqref="M100"/>
    </sheetView>
  </sheetViews>
  <sheetFormatPr defaultColWidth="8.85546875" defaultRowHeight="15"/>
  <cols>
    <col min="1" max="1" width="4" style="67" customWidth="1"/>
    <col min="2" max="2" width="30.85546875" style="67" customWidth="1"/>
    <col min="3" max="3" width="9.7109375" style="67" customWidth="1"/>
    <col min="4" max="4" width="10.28515625" style="67" customWidth="1"/>
    <col min="5" max="5" width="9.28515625" style="67" customWidth="1"/>
    <col min="6" max="6" width="8.28515625" style="67" customWidth="1"/>
    <col min="7" max="7" width="8" style="67" customWidth="1"/>
    <col min="8" max="8" width="7.28515625" style="67" customWidth="1"/>
    <col min="9" max="10" width="9.5703125" style="67" customWidth="1"/>
    <col min="11" max="11" width="7.28515625" style="67" customWidth="1"/>
    <col min="12" max="12" width="7.7109375" style="67" customWidth="1"/>
    <col min="13" max="13" width="7.85546875" style="67" customWidth="1"/>
    <col min="14" max="16384" width="8.85546875" style="67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8"/>
      <c r="H6" s="68"/>
      <c r="I6" s="68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69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132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37</v>
      </c>
      <c r="B11" s="169"/>
      <c r="C11" s="18">
        <v>20</v>
      </c>
      <c r="D11" s="54">
        <v>20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>
      <c r="A12" s="168" t="s">
        <v>40</v>
      </c>
      <c r="B12" s="169"/>
      <c r="C12" s="18">
        <v>200</v>
      </c>
      <c r="D12" s="54">
        <v>200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68" t="s">
        <v>66</v>
      </c>
      <c r="B13" s="170"/>
      <c r="C13" s="18">
        <v>100</v>
      </c>
      <c r="D13" s="55">
        <v>100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73" t="s">
        <v>47</v>
      </c>
      <c r="B14" s="174"/>
      <c r="C14" s="24">
        <v>20</v>
      </c>
      <c r="D14" s="55">
        <v>30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5.75" customHeight="1">
      <c r="A15" s="168" t="s">
        <v>38</v>
      </c>
      <c r="B15" s="170"/>
      <c r="C15" s="24">
        <v>40</v>
      </c>
      <c r="D15" s="55">
        <v>40</v>
      </c>
      <c r="E15" s="183"/>
      <c r="F15" s="184"/>
      <c r="G15" s="184"/>
      <c r="H15" s="184"/>
      <c r="I15" s="50"/>
      <c r="J15" s="50"/>
      <c r="K15" s="23"/>
      <c r="L15" s="23"/>
      <c r="M15" s="23"/>
    </row>
    <row r="16" spans="1:13" ht="14.45" customHeight="1">
      <c r="A16" s="168"/>
      <c r="B16" s="170"/>
      <c r="C16" s="18"/>
      <c r="D16" s="55"/>
      <c r="E16" s="183"/>
      <c r="F16" s="183"/>
      <c r="G16" s="183"/>
      <c r="H16" s="183"/>
      <c r="I16" s="50"/>
      <c r="J16" s="50"/>
      <c r="K16" s="23"/>
      <c r="L16" s="23"/>
      <c r="M16" s="23"/>
    </row>
    <row r="17" spans="1:13" ht="14.45" customHeight="1">
      <c r="A17" s="168" t="s">
        <v>108</v>
      </c>
      <c r="B17" s="170"/>
      <c r="C17" s="18">
        <v>60</v>
      </c>
      <c r="D17" s="55">
        <v>100</v>
      </c>
      <c r="E17" s="183"/>
      <c r="F17" s="183"/>
      <c r="G17" s="183"/>
      <c r="H17" s="183"/>
      <c r="I17" s="50"/>
      <c r="J17" s="50"/>
      <c r="K17" s="23"/>
      <c r="L17" s="23"/>
      <c r="M17" s="23"/>
    </row>
    <row r="18" spans="1:13" ht="15" customHeight="1">
      <c r="A18" s="168" t="s">
        <v>67</v>
      </c>
      <c r="B18" s="170"/>
      <c r="C18" s="18">
        <v>200</v>
      </c>
      <c r="D18" s="55">
        <v>250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ht="15" customHeight="1">
      <c r="A19" s="168" t="s">
        <v>133</v>
      </c>
      <c r="B19" s="170"/>
      <c r="C19" s="18">
        <v>90</v>
      </c>
      <c r="D19" s="55">
        <v>100</v>
      </c>
      <c r="E19" s="183"/>
      <c r="F19" s="184"/>
      <c r="G19" s="184"/>
      <c r="H19" s="184"/>
      <c r="I19" s="50"/>
      <c r="J19" s="50"/>
      <c r="K19" s="23"/>
      <c r="L19" s="23"/>
      <c r="M19" s="23"/>
    </row>
    <row r="20" spans="1:13" ht="15" customHeight="1">
      <c r="A20" s="168" t="s">
        <v>134</v>
      </c>
      <c r="B20" s="170"/>
      <c r="C20" s="18">
        <v>150</v>
      </c>
      <c r="D20" s="55">
        <v>180</v>
      </c>
      <c r="E20" s="70"/>
      <c r="F20" s="71"/>
      <c r="G20" s="71"/>
      <c r="H20" s="71"/>
      <c r="I20" s="50"/>
      <c r="J20" s="50"/>
      <c r="K20" s="23"/>
      <c r="L20" s="23"/>
      <c r="M20" s="23"/>
    </row>
    <row r="21" spans="1:13" s="99" customFormat="1" ht="15" customHeight="1">
      <c r="A21" s="168" t="s">
        <v>135</v>
      </c>
      <c r="B21" s="170"/>
      <c r="C21" s="18">
        <v>20</v>
      </c>
      <c r="D21" s="55">
        <v>20</v>
      </c>
      <c r="E21" s="100"/>
      <c r="F21" s="101"/>
      <c r="G21" s="101"/>
      <c r="H21" s="101"/>
      <c r="I21" s="50"/>
      <c r="J21" s="50"/>
      <c r="K21" s="23"/>
      <c r="L21" s="23"/>
      <c r="M21" s="23"/>
    </row>
    <row r="22" spans="1:13" ht="15" customHeight="1">
      <c r="A22" s="168" t="s">
        <v>114</v>
      </c>
      <c r="B22" s="170"/>
      <c r="C22" s="18">
        <v>200</v>
      </c>
      <c r="D22" s="55">
        <v>200</v>
      </c>
      <c r="E22" s="70"/>
      <c r="F22" s="71"/>
      <c r="G22" s="71"/>
      <c r="H22" s="71"/>
      <c r="I22" s="50"/>
      <c r="J22" s="50"/>
      <c r="K22" s="23"/>
      <c r="L22" s="23"/>
      <c r="M22" s="23"/>
    </row>
    <row r="23" spans="1:13">
      <c r="A23" s="168" t="s">
        <v>38</v>
      </c>
      <c r="B23" s="170"/>
      <c r="C23" s="18">
        <v>50</v>
      </c>
      <c r="D23" s="55">
        <v>60</v>
      </c>
      <c r="E23" s="183"/>
      <c r="F23" s="184"/>
      <c r="G23" s="184"/>
      <c r="H23" s="184"/>
      <c r="I23" s="50"/>
      <c r="J23" s="50"/>
      <c r="K23" s="23"/>
      <c r="L23" s="23"/>
      <c r="M23" s="23"/>
    </row>
    <row r="24" spans="1:13">
      <c r="A24" s="173" t="s">
        <v>47</v>
      </c>
      <c r="B24" s="174"/>
      <c r="C24" s="18">
        <v>20</v>
      </c>
      <c r="D24" s="56">
        <v>30</v>
      </c>
      <c r="E24" s="183"/>
      <c r="F24" s="184"/>
      <c r="G24" s="184"/>
      <c r="H24" s="184"/>
      <c r="I24" s="50"/>
      <c r="J24" s="50"/>
      <c r="K24" s="23"/>
      <c r="L24" s="23"/>
      <c r="M24" s="23"/>
    </row>
    <row r="25" spans="1:13" ht="14.45" customHeight="1" thickBot="1">
      <c r="A25" s="194"/>
      <c r="B25" s="195"/>
      <c r="C25" s="28"/>
      <c r="D25" s="27"/>
      <c r="E25" s="183"/>
      <c r="F25" s="184"/>
      <c r="G25" s="184"/>
      <c r="H25" s="184"/>
      <c r="I25" s="2"/>
      <c r="J25" s="2"/>
      <c r="K25" s="22"/>
      <c r="L25" s="22"/>
      <c r="M25" s="22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77" t="s">
        <v>8</v>
      </c>
      <c r="B27" s="191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3" t="s">
        <v>5</v>
      </c>
      <c r="L27" s="185" t="s">
        <v>7</v>
      </c>
      <c r="M27" s="186"/>
    </row>
    <row r="28" spans="1:13" ht="14.45" customHeight="1">
      <c r="A28" s="192" t="s">
        <v>136</v>
      </c>
      <c r="B28" s="193"/>
      <c r="C28" s="7">
        <v>2.3099999999999999E-2</v>
      </c>
      <c r="D28" s="7">
        <f>C28*L7</f>
        <v>2.3099999999999999E-2</v>
      </c>
      <c r="E28" s="8">
        <v>65</v>
      </c>
      <c r="F28" s="8">
        <f t="shared" ref="F28:F33" si="0">D28*E28</f>
        <v>1.5014999999999998</v>
      </c>
      <c r="G28" s="110">
        <v>3.0800000000000001E-2</v>
      </c>
      <c r="H28" s="122">
        <f>G28*M7</f>
        <v>3.0800000000000001E-2</v>
      </c>
      <c r="I28" s="123">
        <v>65</v>
      </c>
      <c r="J28" s="124">
        <f>H28*I28</f>
        <v>2.0020000000000002</v>
      </c>
      <c r="K28" s="125">
        <f t="shared" ref="K28:K33" si="1">D28+H28</f>
        <v>5.3900000000000003E-2</v>
      </c>
      <c r="L28" s="189">
        <f t="shared" ref="L28:L31" si="2">F28+J28</f>
        <v>3.5034999999999998</v>
      </c>
      <c r="M28" s="190"/>
    </row>
    <row r="29" spans="1:13" ht="14.45" customHeight="1">
      <c r="A29" s="192" t="s">
        <v>25</v>
      </c>
      <c r="B29" s="193"/>
      <c r="C29" s="7">
        <v>8.8499999999999995E-2</v>
      </c>
      <c r="D29" s="7">
        <f>C29*L7</f>
        <v>8.8499999999999995E-2</v>
      </c>
      <c r="E29" s="8">
        <v>111</v>
      </c>
      <c r="F29" s="8">
        <f t="shared" si="0"/>
        <v>9.8234999999999992</v>
      </c>
      <c r="G29" s="110">
        <v>0.11799999999999999</v>
      </c>
      <c r="H29" s="122">
        <f>G29*M7</f>
        <v>0.11799999999999999</v>
      </c>
      <c r="I29" s="123">
        <v>111</v>
      </c>
      <c r="J29" s="124">
        <f>H29*I29</f>
        <v>13.097999999999999</v>
      </c>
      <c r="K29" s="125">
        <f t="shared" si="1"/>
        <v>0.20649999999999999</v>
      </c>
      <c r="L29" s="189">
        <f t="shared" si="2"/>
        <v>22.921499999999998</v>
      </c>
      <c r="M29" s="190"/>
    </row>
    <row r="30" spans="1:13" ht="14.45" customHeight="1">
      <c r="A30" s="187" t="s">
        <v>26</v>
      </c>
      <c r="B30" s="188"/>
      <c r="C30" s="7">
        <v>2.2499999999999998E-3</v>
      </c>
      <c r="D30" s="7">
        <f>C30*L7</f>
        <v>2.2499999999999998E-3</v>
      </c>
      <c r="E30" s="8">
        <v>120</v>
      </c>
      <c r="F30" s="8">
        <f t="shared" si="0"/>
        <v>0.26999999999999996</v>
      </c>
      <c r="G30" s="110">
        <v>3.0000000000000001E-3</v>
      </c>
      <c r="H30" s="122">
        <f>G30*M7</f>
        <v>3.0000000000000001E-3</v>
      </c>
      <c r="I30" s="123">
        <v>120</v>
      </c>
      <c r="J30" s="124">
        <f t="shared" ref="J30:J45" si="3">H30*I30</f>
        <v>0.36</v>
      </c>
      <c r="K30" s="125">
        <f t="shared" si="1"/>
        <v>5.2499999999999995E-3</v>
      </c>
      <c r="L30" s="189">
        <f t="shared" si="2"/>
        <v>0.62999999999999989</v>
      </c>
      <c r="M30" s="190"/>
    </row>
    <row r="31" spans="1:13">
      <c r="A31" s="187" t="s">
        <v>19</v>
      </c>
      <c r="B31" s="188"/>
      <c r="C31" s="7">
        <v>3.7499999999999999E-3</v>
      </c>
      <c r="D31" s="7">
        <f>C31*L7</f>
        <v>3.7499999999999999E-3</v>
      </c>
      <c r="E31" s="8">
        <v>1426</v>
      </c>
      <c r="F31" s="8">
        <f t="shared" si="0"/>
        <v>5.3475000000000001</v>
      </c>
      <c r="G31" s="110">
        <v>5.0000000000000001E-3</v>
      </c>
      <c r="H31" s="122">
        <f>G31*M7</f>
        <v>5.0000000000000001E-3</v>
      </c>
      <c r="I31" s="123">
        <v>1426</v>
      </c>
      <c r="J31" s="124">
        <f t="shared" si="3"/>
        <v>7.13</v>
      </c>
      <c r="K31" s="125">
        <f t="shared" si="1"/>
        <v>8.7500000000000008E-3</v>
      </c>
      <c r="L31" s="189">
        <f t="shared" si="2"/>
        <v>12.477499999999999</v>
      </c>
      <c r="M31" s="190"/>
    </row>
    <row r="32" spans="1:13" ht="14.45" customHeight="1">
      <c r="A32" s="192" t="s">
        <v>29</v>
      </c>
      <c r="B32" s="193"/>
      <c r="C32" s="7">
        <v>7.5000000000000002E-4</v>
      </c>
      <c r="D32" s="7">
        <f>C32*L7</f>
        <v>7.5000000000000002E-4</v>
      </c>
      <c r="E32" s="8">
        <v>35</v>
      </c>
      <c r="F32" s="8">
        <f t="shared" si="0"/>
        <v>2.6249999999999999E-2</v>
      </c>
      <c r="G32" s="110">
        <v>1E-3</v>
      </c>
      <c r="H32" s="122">
        <f>G32*L7</f>
        <v>1E-3</v>
      </c>
      <c r="I32" s="123">
        <v>35</v>
      </c>
      <c r="J32" s="124">
        <f>H32*I32</f>
        <v>3.5000000000000003E-2</v>
      </c>
      <c r="K32" s="125">
        <f t="shared" si="1"/>
        <v>1.75E-3</v>
      </c>
      <c r="L32" s="189">
        <f t="shared" ref="L32" si="4">F32+J32</f>
        <v>6.1249999999999999E-2</v>
      </c>
      <c r="M32" s="190"/>
    </row>
    <row r="33" spans="1:13" ht="14.45" hidden="1" customHeight="1">
      <c r="A33" s="234"/>
      <c r="B33" s="235"/>
      <c r="C33" s="7">
        <v>1E-4</v>
      </c>
      <c r="D33" s="7">
        <f>C33*L7</f>
        <v>1E-4</v>
      </c>
      <c r="E33" s="8"/>
      <c r="F33" s="8">
        <f t="shared" si="0"/>
        <v>0</v>
      </c>
      <c r="G33" s="110">
        <v>1E-4</v>
      </c>
      <c r="H33" s="122">
        <f>G33*M7</f>
        <v>1E-4</v>
      </c>
      <c r="I33" s="123"/>
      <c r="J33" s="124">
        <f>H33*I33</f>
        <v>0</v>
      </c>
      <c r="K33" s="125">
        <f t="shared" si="1"/>
        <v>2.0000000000000001E-4</v>
      </c>
      <c r="L33" s="189">
        <f t="shared" ref="L33" si="5">F33+J33</f>
        <v>0</v>
      </c>
      <c r="M33" s="190"/>
    </row>
    <row r="34" spans="1:13" ht="14.45" customHeight="1">
      <c r="A34" s="192"/>
      <c r="B34" s="193"/>
      <c r="C34" s="7"/>
      <c r="D34" s="7"/>
      <c r="E34" s="8"/>
      <c r="F34" s="8">
        <f>SUM(F28:F33)</f>
        <v>16.96875</v>
      </c>
      <c r="G34" s="110"/>
      <c r="H34" s="122"/>
      <c r="I34" s="123"/>
      <c r="J34" s="124">
        <f>SUM(J28:J33)</f>
        <v>22.625</v>
      </c>
      <c r="K34" s="125"/>
      <c r="L34" s="126"/>
      <c r="M34" s="129"/>
    </row>
    <row r="35" spans="1:13" ht="14.45" customHeight="1">
      <c r="A35" s="192" t="s">
        <v>37</v>
      </c>
      <c r="B35" s="193"/>
      <c r="C35" s="7">
        <v>0.02</v>
      </c>
      <c r="D35" s="7">
        <f>C35*L7</f>
        <v>0.02</v>
      </c>
      <c r="E35" s="8">
        <v>990</v>
      </c>
      <c r="F35" s="8">
        <f>D35*E35</f>
        <v>19.8</v>
      </c>
      <c r="G35" s="111">
        <v>0.02</v>
      </c>
      <c r="H35" s="122">
        <f>G35*M7</f>
        <v>0.02</v>
      </c>
      <c r="I35" s="123">
        <v>990</v>
      </c>
      <c r="J35" s="124">
        <f t="shared" ref="J35" si="6">H35*I35</f>
        <v>19.8</v>
      </c>
      <c r="K35" s="125">
        <f t="shared" ref="K35:K37" si="7">D35+H35</f>
        <v>0.04</v>
      </c>
      <c r="L35" s="189">
        <f t="shared" ref="L35" si="8">F35+J35</f>
        <v>39.6</v>
      </c>
      <c r="M35" s="190"/>
    </row>
    <row r="36" spans="1:13" ht="14.45" customHeight="1">
      <c r="A36" s="192"/>
      <c r="B36" s="193"/>
      <c r="C36" s="7"/>
      <c r="D36" s="7"/>
      <c r="E36" s="8"/>
      <c r="F36" s="8"/>
      <c r="G36" s="111"/>
      <c r="H36" s="122"/>
      <c r="I36" s="123"/>
      <c r="J36" s="124"/>
      <c r="K36" s="125"/>
      <c r="L36" s="189"/>
      <c r="M36" s="190"/>
    </row>
    <row r="37" spans="1:13" ht="14.45" customHeight="1">
      <c r="A37" s="192" t="s">
        <v>70</v>
      </c>
      <c r="B37" s="193"/>
      <c r="C37" s="7">
        <v>0.1</v>
      </c>
      <c r="D37" s="7">
        <f>C37*L7</f>
        <v>0.1</v>
      </c>
      <c r="E37" s="8">
        <v>260</v>
      </c>
      <c r="F37" s="8">
        <f>D37*E37</f>
        <v>26</v>
      </c>
      <c r="G37" s="111">
        <v>0.1</v>
      </c>
      <c r="H37" s="122">
        <f>G37*M7</f>
        <v>0.1</v>
      </c>
      <c r="I37" s="123">
        <v>260</v>
      </c>
      <c r="J37" s="124">
        <f>H37*I37</f>
        <v>26</v>
      </c>
      <c r="K37" s="125">
        <f t="shared" si="7"/>
        <v>0.2</v>
      </c>
      <c r="L37" s="189">
        <f t="shared" ref="L37" si="9">F37+J37</f>
        <v>52</v>
      </c>
      <c r="M37" s="190"/>
    </row>
    <row r="38" spans="1:13" ht="14.45" customHeight="1">
      <c r="A38" s="192"/>
      <c r="B38" s="193"/>
      <c r="C38" s="7"/>
      <c r="D38" s="7"/>
      <c r="E38" s="8"/>
      <c r="F38" s="8"/>
      <c r="G38" s="111"/>
      <c r="H38" s="122"/>
      <c r="I38" s="123"/>
      <c r="J38" s="124"/>
      <c r="K38" s="125"/>
      <c r="L38" s="189"/>
      <c r="M38" s="190"/>
    </row>
    <row r="39" spans="1:13" ht="14.45" customHeight="1">
      <c r="A39" s="192" t="s">
        <v>60</v>
      </c>
      <c r="B39" s="193"/>
      <c r="C39" s="7">
        <v>5.0000000000000001E-3</v>
      </c>
      <c r="D39" s="7">
        <f>C39*L7</f>
        <v>5.0000000000000001E-3</v>
      </c>
      <c r="E39" s="8">
        <v>1400</v>
      </c>
      <c r="F39" s="8">
        <f t="shared" ref="F39:F49" si="10">D39*E39</f>
        <v>7</v>
      </c>
      <c r="G39" s="111">
        <v>5.0000000000000001E-3</v>
      </c>
      <c r="H39" s="122">
        <f>G39*M7</f>
        <v>5.0000000000000001E-3</v>
      </c>
      <c r="I39" s="123">
        <v>1400</v>
      </c>
      <c r="J39" s="124">
        <f t="shared" si="3"/>
        <v>7</v>
      </c>
      <c r="K39" s="125">
        <f t="shared" ref="K39:K49" si="11">D39+H39</f>
        <v>0.01</v>
      </c>
      <c r="L39" s="189">
        <f>F39+J39</f>
        <v>14</v>
      </c>
      <c r="M39" s="190"/>
    </row>
    <row r="40" spans="1:13" ht="14.45" customHeight="1">
      <c r="A40" s="192" t="s">
        <v>26</v>
      </c>
      <c r="B40" s="193"/>
      <c r="C40" s="26">
        <v>7.0000000000000001E-3</v>
      </c>
      <c r="D40" s="7">
        <f>C40*L7</f>
        <v>7.0000000000000001E-3</v>
      </c>
      <c r="E40" s="8">
        <v>120</v>
      </c>
      <c r="F40" s="8">
        <f t="shared" si="10"/>
        <v>0.84</v>
      </c>
      <c r="G40" s="121">
        <v>7.0000000000000001E-3</v>
      </c>
      <c r="H40" s="122">
        <f>G40*M7</f>
        <v>7.0000000000000001E-3</v>
      </c>
      <c r="I40" s="123">
        <v>120</v>
      </c>
      <c r="J40" s="124">
        <f t="shared" si="3"/>
        <v>0.84</v>
      </c>
      <c r="K40" s="125">
        <f t="shared" si="11"/>
        <v>1.4E-2</v>
      </c>
      <c r="L40" s="189">
        <f>F40+J40</f>
        <v>1.68</v>
      </c>
      <c r="M40" s="190"/>
    </row>
    <row r="41" spans="1:13" ht="14.45" customHeight="1">
      <c r="A41" s="192" t="s">
        <v>25</v>
      </c>
      <c r="B41" s="193"/>
      <c r="C41" s="7">
        <v>0.13</v>
      </c>
      <c r="D41" s="7">
        <f>C41*L7</f>
        <v>0.13</v>
      </c>
      <c r="E41" s="8">
        <v>111</v>
      </c>
      <c r="F41" s="8">
        <f>D41*E41</f>
        <v>14.43</v>
      </c>
      <c r="G41" s="111">
        <v>0.13</v>
      </c>
      <c r="H41" s="122">
        <f>G41*M7</f>
        <v>0.13</v>
      </c>
      <c r="I41" s="123">
        <v>111</v>
      </c>
      <c r="J41" s="124">
        <f>H41*I41</f>
        <v>14.43</v>
      </c>
      <c r="K41" s="125">
        <f t="shared" si="11"/>
        <v>0.26</v>
      </c>
      <c r="L41" s="189">
        <f>F41+J41</f>
        <v>28.86</v>
      </c>
      <c r="M41" s="190"/>
    </row>
    <row r="42" spans="1:13">
      <c r="A42" s="197"/>
      <c r="B42" s="198"/>
      <c r="C42" s="29"/>
      <c r="D42" s="7"/>
      <c r="E42" s="8"/>
      <c r="F42" s="8">
        <f>SUM(F39:F41)</f>
        <v>22.27</v>
      </c>
      <c r="G42" s="110"/>
      <c r="H42" s="122"/>
      <c r="I42" s="123"/>
      <c r="J42" s="124">
        <f>SUM(J39:J41)</f>
        <v>22.27</v>
      </c>
      <c r="K42" s="125"/>
      <c r="L42" s="126"/>
      <c r="M42" s="129"/>
    </row>
    <row r="43" spans="1:13" ht="14.45" customHeight="1">
      <c r="A43" s="192" t="s">
        <v>47</v>
      </c>
      <c r="B43" s="193"/>
      <c r="C43" s="7">
        <v>0.02</v>
      </c>
      <c r="D43" s="7">
        <f>C43*L7</f>
        <v>0.02</v>
      </c>
      <c r="E43" s="8">
        <v>94</v>
      </c>
      <c r="F43" s="8">
        <f t="shared" si="10"/>
        <v>1.8800000000000001</v>
      </c>
      <c r="G43" s="111">
        <v>0.03</v>
      </c>
      <c r="H43" s="122">
        <f>G43*M7</f>
        <v>0.03</v>
      </c>
      <c r="I43" s="123">
        <v>94</v>
      </c>
      <c r="J43" s="124">
        <f t="shared" si="3"/>
        <v>2.82</v>
      </c>
      <c r="K43" s="125">
        <f t="shared" si="11"/>
        <v>0.05</v>
      </c>
      <c r="L43" s="189">
        <f>F43+J43</f>
        <v>4.7</v>
      </c>
      <c r="M43" s="190"/>
    </row>
    <row r="44" spans="1:13" ht="14.45" customHeight="1">
      <c r="A44" s="192"/>
      <c r="B44" s="193"/>
      <c r="C44" s="7"/>
      <c r="D44" s="7"/>
      <c r="E44" s="8"/>
      <c r="F44" s="8"/>
      <c r="G44" s="110"/>
      <c r="H44" s="122"/>
      <c r="I44" s="123"/>
      <c r="J44" s="124"/>
      <c r="K44" s="125"/>
      <c r="L44" s="189"/>
      <c r="M44" s="190"/>
    </row>
    <row r="45" spans="1:13" ht="14.45" customHeight="1">
      <c r="A45" s="192" t="s">
        <v>38</v>
      </c>
      <c r="B45" s="193"/>
      <c r="C45" s="7">
        <v>0.04</v>
      </c>
      <c r="D45" s="7">
        <f>C45*L7</f>
        <v>0.04</v>
      </c>
      <c r="E45" s="8">
        <v>92</v>
      </c>
      <c r="F45" s="8">
        <f t="shared" si="10"/>
        <v>3.68</v>
      </c>
      <c r="G45" s="110">
        <v>0.04</v>
      </c>
      <c r="H45" s="122">
        <f>G45*M7</f>
        <v>0.04</v>
      </c>
      <c r="I45" s="123">
        <v>92</v>
      </c>
      <c r="J45" s="124">
        <f t="shared" si="3"/>
        <v>3.68</v>
      </c>
      <c r="K45" s="125">
        <f t="shared" si="11"/>
        <v>0.08</v>
      </c>
      <c r="L45" s="189">
        <f t="shared" ref="L45:L47" si="12">F45+J45</f>
        <v>7.36</v>
      </c>
      <c r="M45" s="190"/>
    </row>
    <row r="46" spans="1:13" ht="14.45" customHeight="1">
      <c r="A46" s="192"/>
      <c r="B46" s="193"/>
      <c r="C46" s="7"/>
      <c r="D46" s="7"/>
      <c r="E46" s="8"/>
      <c r="F46" s="8"/>
      <c r="G46" s="110"/>
      <c r="H46" s="111"/>
      <c r="I46" s="123"/>
      <c r="J46" s="124"/>
      <c r="K46" s="125"/>
      <c r="L46" s="189"/>
      <c r="M46" s="190"/>
    </row>
    <row r="47" spans="1:13" ht="14.45" customHeight="1">
      <c r="A47" s="192" t="s">
        <v>36</v>
      </c>
      <c r="B47" s="193"/>
      <c r="C47" s="26">
        <v>7.596E-2</v>
      </c>
      <c r="D47" s="7">
        <f>C47*M7</f>
        <v>7.596E-2</v>
      </c>
      <c r="E47" s="8">
        <v>50</v>
      </c>
      <c r="F47" s="8">
        <f t="shared" si="10"/>
        <v>3.798</v>
      </c>
      <c r="G47" s="113">
        <v>0.12659999999999999</v>
      </c>
      <c r="H47" s="111">
        <f>G47*M7</f>
        <v>0.12659999999999999</v>
      </c>
      <c r="I47" s="123">
        <v>50</v>
      </c>
      <c r="J47" s="124">
        <f>H47*I47</f>
        <v>6.3299999999999992</v>
      </c>
      <c r="K47" s="125">
        <f t="shared" si="11"/>
        <v>0.20255999999999999</v>
      </c>
      <c r="L47" s="189">
        <f t="shared" si="12"/>
        <v>10.128</v>
      </c>
      <c r="M47" s="190"/>
    </row>
    <row r="48" spans="1:13" s="153" customFormat="1" ht="14.45" customHeight="1">
      <c r="A48" s="192" t="s">
        <v>54</v>
      </c>
      <c r="B48" s="193"/>
      <c r="C48" s="26">
        <v>3.0000000000000001E-3</v>
      </c>
      <c r="D48" s="7">
        <f>C48*L7</f>
        <v>3.0000000000000001E-3</v>
      </c>
      <c r="E48" s="8">
        <v>195</v>
      </c>
      <c r="F48" s="8">
        <f t="shared" si="10"/>
        <v>0.58499999999999996</v>
      </c>
      <c r="G48" s="113">
        <v>5.0000000000000001E-3</v>
      </c>
      <c r="H48" s="111">
        <f>G48*M7</f>
        <v>5.0000000000000001E-3</v>
      </c>
      <c r="I48" s="123">
        <v>195</v>
      </c>
      <c r="J48" s="124">
        <f t="shared" ref="J48:J49" si="13">H48*I48</f>
        <v>0.97499999999999998</v>
      </c>
      <c r="K48" s="125">
        <f t="shared" si="11"/>
        <v>8.0000000000000002E-3</v>
      </c>
      <c r="L48" s="189">
        <f t="shared" ref="L48:L49" si="14">F48+J48</f>
        <v>1.56</v>
      </c>
      <c r="M48" s="190"/>
    </row>
    <row r="49" spans="1:13" s="153" customFormat="1" ht="14.45" customHeight="1">
      <c r="A49" s="192" t="s">
        <v>29</v>
      </c>
      <c r="B49" s="193"/>
      <c r="C49" s="26">
        <v>1.8000000000000001E-4</v>
      </c>
      <c r="D49" s="7">
        <f>C49*L7</f>
        <v>1.8000000000000001E-4</v>
      </c>
      <c r="E49" s="8">
        <v>35</v>
      </c>
      <c r="F49" s="8">
        <f t="shared" si="10"/>
        <v>6.3E-3</v>
      </c>
      <c r="G49" s="113">
        <v>2.9999999999999997E-4</v>
      </c>
      <c r="H49" s="111">
        <f>G49*M7</f>
        <v>2.9999999999999997E-4</v>
      </c>
      <c r="I49" s="123">
        <v>35</v>
      </c>
      <c r="J49" s="124">
        <f t="shared" si="13"/>
        <v>1.0499999999999999E-2</v>
      </c>
      <c r="K49" s="125">
        <f t="shared" si="11"/>
        <v>4.7999999999999996E-4</v>
      </c>
      <c r="L49" s="189">
        <f t="shared" si="14"/>
        <v>1.6799999999999999E-2</v>
      </c>
      <c r="M49" s="190"/>
    </row>
    <row r="50" spans="1:13" ht="14.45" customHeight="1">
      <c r="A50" s="192"/>
      <c r="B50" s="193"/>
      <c r="C50" s="7"/>
      <c r="D50" s="7"/>
      <c r="E50" s="8"/>
      <c r="F50" s="8">
        <f>SUM(F47:F49)</f>
        <v>4.3893000000000004</v>
      </c>
      <c r="G50" s="111"/>
      <c r="H50" s="111"/>
      <c r="I50" s="128"/>
      <c r="J50" s="124">
        <f>SUM(J47:J49)</f>
        <v>7.3154999999999992</v>
      </c>
      <c r="K50" s="125"/>
      <c r="L50" s="189"/>
      <c r="M50" s="190"/>
    </row>
    <row r="51" spans="1:13" ht="14.45" customHeight="1">
      <c r="A51" s="192" t="s">
        <v>28</v>
      </c>
      <c r="B51" s="193"/>
      <c r="C51" s="7">
        <v>0.04</v>
      </c>
      <c r="D51" s="15">
        <f>C51*L7</f>
        <v>0.04</v>
      </c>
      <c r="E51" s="16">
        <v>300</v>
      </c>
      <c r="F51" s="16">
        <f t="shared" ref="F51:F58" si="15">D51*E51</f>
        <v>12</v>
      </c>
      <c r="G51" s="111">
        <v>4.8000000000000001E-2</v>
      </c>
      <c r="H51" s="111">
        <f>G51*M7</f>
        <v>4.8000000000000001E-2</v>
      </c>
      <c r="I51" s="123">
        <v>300</v>
      </c>
      <c r="J51" s="124">
        <f t="shared" ref="J51:J58" si="16">H51*I51</f>
        <v>14.4</v>
      </c>
      <c r="K51" s="125">
        <f t="shared" ref="K51:K58" si="17">D51+H51</f>
        <v>8.7999999999999995E-2</v>
      </c>
      <c r="L51" s="189">
        <f t="shared" ref="L51:L58" si="18">F51+J51</f>
        <v>26.4</v>
      </c>
      <c r="M51" s="190"/>
    </row>
    <row r="52" spans="1:13" ht="14.45" customHeight="1">
      <c r="A52" s="192" t="s">
        <v>24</v>
      </c>
      <c r="B52" s="193"/>
      <c r="C52" s="15">
        <v>8.3000000000000004E-2</v>
      </c>
      <c r="D52" s="7">
        <f>C52*L7</f>
        <v>8.3000000000000004E-2</v>
      </c>
      <c r="E52" s="8">
        <v>70</v>
      </c>
      <c r="F52" s="8">
        <f t="shared" si="15"/>
        <v>5.8100000000000005</v>
      </c>
      <c r="G52" s="111">
        <v>0.104</v>
      </c>
      <c r="H52" s="111">
        <f>G52*M7</f>
        <v>0.104</v>
      </c>
      <c r="I52" s="123">
        <v>70</v>
      </c>
      <c r="J52" s="124">
        <f t="shared" si="16"/>
        <v>7.2799999999999994</v>
      </c>
      <c r="K52" s="125">
        <f t="shared" si="17"/>
        <v>0.187</v>
      </c>
      <c r="L52" s="189">
        <f t="shared" si="18"/>
        <v>13.09</v>
      </c>
      <c r="M52" s="190"/>
    </row>
    <row r="53" spans="1:13">
      <c r="A53" s="192" t="s">
        <v>53</v>
      </c>
      <c r="B53" s="193"/>
      <c r="C53" s="7">
        <v>0.01</v>
      </c>
      <c r="D53" s="15">
        <f>C53*L7</f>
        <v>0.01</v>
      </c>
      <c r="E53" s="16">
        <v>50</v>
      </c>
      <c r="F53" s="16">
        <f t="shared" si="15"/>
        <v>0.5</v>
      </c>
      <c r="G53" s="111">
        <v>1.2500000000000001E-2</v>
      </c>
      <c r="H53" s="111">
        <f>G53*M7</f>
        <v>1.2500000000000001E-2</v>
      </c>
      <c r="I53" s="123">
        <v>50</v>
      </c>
      <c r="J53" s="124">
        <f t="shared" si="16"/>
        <v>0.625</v>
      </c>
      <c r="K53" s="125">
        <f t="shared" si="17"/>
        <v>2.2499999999999999E-2</v>
      </c>
      <c r="L53" s="189">
        <f t="shared" si="18"/>
        <v>1.125</v>
      </c>
      <c r="M53" s="190"/>
    </row>
    <row r="54" spans="1:13" ht="14.45" customHeight="1">
      <c r="A54" s="192" t="s">
        <v>27</v>
      </c>
      <c r="B54" s="193"/>
      <c r="C54" s="15">
        <v>1.316E-2</v>
      </c>
      <c r="D54" s="7">
        <f>C54*L7</f>
        <v>1.316E-2</v>
      </c>
      <c r="E54" s="8">
        <v>65</v>
      </c>
      <c r="F54" s="8">
        <f t="shared" si="15"/>
        <v>0.85539999999999994</v>
      </c>
      <c r="G54" s="111">
        <v>1.6449999999999999E-2</v>
      </c>
      <c r="H54" s="111">
        <f>G54*M7</f>
        <v>1.6449999999999999E-2</v>
      </c>
      <c r="I54" s="123">
        <v>65</v>
      </c>
      <c r="J54" s="124">
        <f t="shared" si="16"/>
        <v>1.06925</v>
      </c>
      <c r="K54" s="125">
        <f t="shared" si="17"/>
        <v>2.9609999999999997E-2</v>
      </c>
      <c r="L54" s="189">
        <f t="shared" si="18"/>
        <v>1.92465</v>
      </c>
      <c r="M54" s="190"/>
    </row>
    <row r="55" spans="1:13">
      <c r="A55" s="192" t="s">
        <v>73</v>
      </c>
      <c r="B55" s="193"/>
      <c r="C55" s="7">
        <v>1.6E-2</v>
      </c>
      <c r="D55" s="15">
        <f>C55*L7</f>
        <v>1.6E-2</v>
      </c>
      <c r="E55" s="16">
        <v>70</v>
      </c>
      <c r="F55" s="16">
        <f t="shared" si="15"/>
        <v>1.1200000000000001</v>
      </c>
      <c r="G55" s="111">
        <v>0.02</v>
      </c>
      <c r="H55" s="111">
        <f>G55*M7</f>
        <v>0.02</v>
      </c>
      <c r="I55" s="123">
        <v>70</v>
      </c>
      <c r="J55" s="124">
        <f t="shared" si="16"/>
        <v>1.4000000000000001</v>
      </c>
      <c r="K55" s="125">
        <f t="shared" si="17"/>
        <v>3.6000000000000004E-2</v>
      </c>
      <c r="L55" s="189">
        <f t="shared" si="18"/>
        <v>2.5200000000000005</v>
      </c>
      <c r="M55" s="190"/>
    </row>
    <row r="56" spans="1:13" ht="14.45" customHeight="1">
      <c r="A56" s="192" t="s">
        <v>54</v>
      </c>
      <c r="B56" s="193"/>
      <c r="C56" s="15">
        <v>4.0000000000000001E-3</v>
      </c>
      <c r="D56" s="7">
        <f>C56*L7</f>
        <v>4.0000000000000001E-3</v>
      </c>
      <c r="E56" s="8">
        <v>195</v>
      </c>
      <c r="F56" s="8">
        <f t="shared" si="15"/>
        <v>0.78</v>
      </c>
      <c r="G56" s="111">
        <v>5.0000000000000001E-3</v>
      </c>
      <c r="H56" s="111">
        <f>G56*M7</f>
        <v>5.0000000000000001E-3</v>
      </c>
      <c r="I56" s="123">
        <v>195</v>
      </c>
      <c r="J56" s="124">
        <f t="shared" si="16"/>
        <v>0.97499999999999998</v>
      </c>
      <c r="K56" s="125">
        <f t="shared" si="17"/>
        <v>9.0000000000000011E-3</v>
      </c>
      <c r="L56" s="189">
        <f t="shared" si="18"/>
        <v>1.7549999999999999</v>
      </c>
      <c r="M56" s="190"/>
    </row>
    <row r="57" spans="1:13" ht="14.45" customHeight="1">
      <c r="A57" s="192" t="s">
        <v>55</v>
      </c>
      <c r="B57" s="193"/>
      <c r="C57" s="26">
        <v>4.0000000000000002E-4</v>
      </c>
      <c r="D57" s="7">
        <f>C57*L7</f>
        <v>4.0000000000000002E-4</v>
      </c>
      <c r="E57" s="8">
        <v>2050</v>
      </c>
      <c r="F57" s="8">
        <f t="shared" si="15"/>
        <v>0.82000000000000006</v>
      </c>
      <c r="G57" s="113">
        <v>5.0000000000000001E-4</v>
      </c>
      <c r="H57" s="122">
        <f>G57*M7</f>
        <v>5.0000000000000001E-4</v>
      </c>
      <c r="I57" s="123">
        <v>2050</v>
      </c>
      <c r="J57" s="124">
        <f t="shared" si="16"/>
        <v>1.0249999999999999</v>
      </c>
      <c r="K57" s="125">
        <f t="shared" si="17"/>
        <v>8.9999999999999998E-4</v>
      </c>
      <c r="L57" s="189">
        <f t="shared" si="18"/>
        <v>1.845</v>
      </c>
      <c r="M57" s="190"/>
    </row>
    <row r="58" spans="1:13" ht="14.45" customHeight="1">
      <c r="A58" s="192" t="s">
        <v>29</v>
      </c>
      <c r="B58" s="193"/>
      <c r="C58" s="26">
        <v>2.9999999999999997E-4</v>
      </c>
      <c r="D58" s="7">
        <f>C58*L7</f>
        <v>2.9999999999999997E-4</v>
      </c>
      <c r="E58" s="8">
        <v>35</v>
      </c>
      <c r="F58" s="8">
        <f t="shared" si="15"/>
        <v>1.0499999999999999E-2</v>
      </c>
      <c r="G58" s="113">
        <v>3.6999999999999999E-4</v>
      </c>
      <c r="H58" s="122">
        <f>G58*M7</f>
        <v>3.6999999999999999E-4</v>
      </c>
      <c r="I58" s="123">
        <v>35</v>
      </c>
      <c r="J58" s="124">
        <f t="shared" si="16"/>
        <v>1.295E-2</v>
      </c>
      <c r="K58" s="125">
        <f t="shared" si="17"/>
        <v>6.7000000000000002E-4</v>
      </c>
      <c r="L58" s="189">
        <f t="shared" si="18"/>
        <v>2.3449999999999999E-2</v>
      </c>
      <c r="M58" s="190"/>
    </row>
    <row r="59" spans="1:13">
      <c r="A59" s="187"/>
      <c r="B59" s="188"/>
      <c r="C59" s="7"/>
      <c r="D59" s="7"/>
      <c r="E59" s="8"/>
      <c r="F59" s="8">
        <f>SUM(F51:F58)</f>
        <v>21.895900000000005</v>
      </c>
      <c r="G59" s="110"/>
      <c r="H59" s="122"/>
      <c r="I59" s="123"/>
      <c r="J59" s="124">
        <f>SUM(J51:J58)</f>
        <v>26.787199999999999</v>
      </c>
      <c r="K59" s="125"/>
      <c r="L59" s="126"/>
      <c r="M59" s="127"/>
    </row>
    <row r="60" spans="1:13">
      <c r="A60" s="187" t="s">
        <v>35</v>
      </c>
      <c r="B60" s="188"/>
      <c r="C60" s="7">
        <v>5.0999999999999997E-2</v>
      </c>
      <c r="D60" s="7">
        <f>C60*L7</f>
        <v>5.0999999999999997E-2</v>
      </c>
      <c r="E60" s="8">
        <v>85</v>
      </c>
      <c r="F60" s="8">
        <f t="shared" ref="F60:F81" si="19">D60*E60</f>
        <v>4.335</v>
      </c>
      <c r="G60" s="110">
        <v>6.1199999999999997E-2</v>
      </c>
      <c r="H60" s="122">
        <f>G60*M7</f>
        <v>6.1199999999999997E-2</v>
      </c>
      <c r="I60" s="123">
        <v>85</v>
      </c>
      <c r="J60" s="124">
        <f t="shared" ref="J60:J81" si="20">H60*I60</f>
        <v>5.202</v>
      </c>
      <c r="K60" s="125">
        <f t="shared" ref="K60:K81" si="21">D60+H60</f>
        <v>0.11219999999999999</v>
      </c>
      <c r="L60" s="189">
        <f t="shared" ref="L60:L81" si="22">F60+J60</f>
        <v>9.536999999999999</v>
      </c>
      <c r="M60" s="190"/>
    </row>
    <row r="61" spans="1:13">
      <c r="A61" s="187" t="s">
        <v>19</v>
      </c>
      <c r="B61" s="188"/>
      <c r="C61" s="7">
        <v>6.7999999999999996E-3</v>
      </c>
      <c r="D61" s="7">
        <f>C61*L7</f>
        <v>6.7999999999999996E-3</v>
      </c>
      <c r="E61" s="8">
        <v>1426</v>
      </c>
      <c r="F61" s="8">
        <f t="shared" si="19"/>
        <v>9.6967999999999996</v>
      </c>
      <c r="G61" s="110">
        <v>8.1600000000000006E-3</v>
      </c>
      <c r="H61" s="122">
        <f>G61*M7</f>
        <v>8.1600000000000006E-3</v>
      </c>
      <c r="I61" s="123">
        <v>1426</v>
      </c>
      <c r="J61" s="124">
        <f t="shared" si="20"/>
        <v>11.63616</v>
      </c>
      <c r="K61" s="125">
        <f t="shared" si="21"/>
        <v>1.4960000000000001E-2</v>
      </c>
      <c r="L61" s="189">
        <f t="shared" si="22"/>
        <v>21.33296</v>
      </c>
      <c r="M61" s="190"/>
    </row>
    <row r="62" spans="1:13">
      <c r="A62" s="192" t="s">
        <v>29</v>
      </c>
      <c r="B62" s="193"/>
      <c r="C62" s="26">
        <v>5.0000000000000001E-4</v>
      </c>
      <c r="D62" s="7">
        <f>C62*L7</f>
        <v>5.0000000000000001E-4</v>
      </c>
      <c r="E62" s="8">
        <v>35</v>
      </c>
      <c r="F62" s="8">
        <f t="shared" si="19"/>
        <v>1.7500000000000002E-2</v>
      </c>
      <c r="G62" s="121">
        <v>5.9999999999999995E-4</v>
      </c>
      <c r="H62" s="122">
        <f>G62*M7</f>
        <v>5.9999999999999995E-4</v>
      </c>
      <c r="I62" s="123">
        <v>35</v>
      </c>
      <c r="J62" s="124">
        <f t="shared" si="20"/>
        <v>2.0999999999999998E-2</v>
      </c>
      <c r="K62" s="125">
        <f t="shared" si="21"/>
        <v>1.0999999999999998E-3</v>
      </c>
      <c r="L62" s="189">
        <f t="shared" si="22"/>
        <v>3.85E-2</v>
      </c>
      <c r="M62" s="190"/>
    </row>
    <row r="63" spans="1:13">
      <c r="A63" s="192"/>
      <c r="B63" s="193"/>
      <c r="C63" s="7"/>
      <c r="D63" s="7"/>
      <c r="E63" s="8"/>
      <c r="F63" s="8">
        <f>SUM(F60:F62)</f>
        <v>14.049300000000001</v>
      </c>
      <c r="G63" s="111"/>
      <c r="H63" s="122"/>
      <c r="I63" s="123"/>
      <c r="J63" s="124">
        <f>SUM(J60:J62)</f>
        <v>16.859160000000003</v>
      </c>
      <c r="K63" s="125"/>
      <c r="L63" s="189"/>
      <c r="M63" s="190"/>
    </row>
    <row r="64" spans="1:13">
      <c r="A64" s="192" t="s">
        <v>33</v>
      </c>
      <c r="B64" s="193"/>
      <c r="C64" s="7">
        <v>8.7480000000000002E-2</v>
      </c>
      <c r="D64" s="7">
        <f>C64*L7</f>
        <v>8.7480000000000002E-2</v>
      </c>
      <c r="E64" s="8">
        <v>770</v>
      </c>
      <c r="F64" s="8">
        <f t="shared" si="19"/>
        <v>67.3596</v>
      </c>
      <c r="G64" s="111">
        <v>9.7199999999999995E-2</v>
      </c>
      <c r="H64" s="122">
        <f>G64*M7</f>
        <v>9.7199999999999995E-2</v>
      </c>
      <c r="I64" s="123">
        <v>770</v>
      </c>
      <c r="J64" s="124">
        <f t="shared" si="20"/>
        <v>74.843999999999994</v>
      </c>
      <c r="K64" s="125">
        <f t="shared" si="21"/>
        <v>0.18468000000000001</v>
      </c>
      <c r="L64" s="189">
        <f t="shared" si="22"/>
        <v>142.20359999999999</v>
      </c>
      <c r="M64" s="190"/>
    </row>
    <row r="65" spans="1:13">
      <c r="A65" s="192" t="s">
        <v>25</v>
      </c>
      <c r="B65" s="193"/>
      <c r="C65" s="7">
        <v>2.0760000000000001E-2</v>
      </c>
      <c r="D65" s="7">
        <f>C65*L7</f>
        <v>2.0760000000000001E-2</v>
      </c>
      <c r="E65" s="8">
        <v>111</v>
      </c>
      <c r="F65" s="8">
        <f t="shared" si="19"/>
        <v>2.30436</v>
      </c>
      <c r="G65" s="111">
        <v>2.3060000000000001E-2</v>
      </c>
      <c r="H65" s="122">
        <f>G65*M7</f>
        <v>2.3060000000000001E-2</v>
      </c>
      <c r="I65" s="123">
        <v>111</v>
      </c>
      <c r="J65" s="124">
        <f t="shared" si="20"/>
        <v>2.55966</v>
      </c>
      <c r="K65" s="125">
        <f t="shared" si="21"/>
        <v>4.3819999999999998E-2</v>
      </c>
      <c r="L65" s="189">
        <f t="shared" si="22"/>
        <v>4.86402</v>
      </c>
      <c r="M65" s="190"/>
    </row>
    <row r="66" spans="1:13">
      <c r="A66" s="192" t="s">
        <v>38</v>
      </c>
      <c r="B66" s="193"/>
      <c r="C66" s="7">
        <v>1.7160000000000002E-2</v>
      </c>
      <c r="D66" s="7">
        <f>C66*L7</f>
        <v>1.7160000000000002E-2</v>
      </c>
      <c r="E66" s="8">
        <v>92</v>
      </c>
      <c r="F66" s="8">
        <f t="shared" si="19"/>
        <v>1.5787200000000001</v>
      </c>
      <c r="G66" s="111">
        <v>1.9060000000000001E-2</v>
      </c>
      <c r="H66" s="122">
        <f>G66*M7</f>
        <v>1.9060000000000001E-2</v>
      </c>
      <c r="I66" s="123">
        <v>92</v>
      </c>
      <c r="J66" s="124">
        <f t="shared" si="20"/>
        <v>1.75352</v>
      </c>
      <c r="K66" s="125">
        <f t="shared" si="21"/>
        <v>3.6220000000000002E-2</v>
      </c>
      <c r="L66" s="189">
        <f t="shared" si="22"/>
        <v>3.3322400000000001</v>
      </c>
      <c r="M66" s="190"/>
    </row>
    <row r="67" spans="1:13">
      <c r="A67" s="192" t="s">
        <v>30</v>
      </c>
      <c r="B67" s="193"/>
      <c r="C67" s="7">
        <v>9.9600000000000001E-3</v>
      </c>
      <c r="D67" s="7">
        <f>C67*L7</f>
        <v>9.9600000000000001E-3</v>
      </c>
      <c r="E67" s="8">
        <v>210</v>
      </c>
      <c r="F67" s="8">
        <f t="shared" si="19"/>
        <v>2.0916000000000001</v>
      </c>
      <c r="G67" s="111">
        <v>1.106E-2</v>
      </c>
      <c r="H67" s="122">
        <f>G67*M7</f>
        <v>1.106E-2</v>
      </c>
      <c r="I67" s="123">
        <v>210</v>
      </c>
      <c r="J67" s="124">
        <f t="shared" si="20"/>
        <v>2.3226</v>
      </c>
      <c r="K67" s="125">
        <f t="shared" si="21"/>
        <v>2.102E-2</v>
      </c>
      <c r="L67" s="189">
        <f t="shared" si="22"/>
        <v>4.4142000000000001</v>
      </c>
      <c r="M67" s="190"/>
    </row>
    <row r="68" spans="1:13" s="78" customFormat="1">
      <c r="A68" s="192" t="s">
        <v>19</v>
      </c>
      <c r="B68" s="193"/>
      <c r="C68" s="7">
        <v>6.3600000000000002E-3</v>
      </c>
      <c r="D68" s="7">
        <f>C68*L7</f>
        <v>6.3600000000000002E-3</v>
      </c>
      <c r="E68" s="8">
        <v>1426</v>
      </c>
      <c r="F68" s="8">
        <f t="shared" si="19"/>
        <v>9.0693599999999996</v>
      </c>
      <c r="G68" s="111">
        <v>7.0600000000000003E-3</v>
      </c>
      <c r="H68" s="122">
        <f>G68*M7</f>
        <v>7.0600000000000003E-3</v>
      </c>
      <c r="I68" s="123">
        <v>1426</v>
      </c>
      <c r="J68" s="124">
        <f t="shared" si="20"/>
        <v>10.06756</v>
      </c>
      <c r="K68" s="125">
        <f t="shared" si="21"/>
        <v>1.3420000000000001E-2</v>
      </c>
      <c r="L68" s="189">
        <f t="shared" ref="L68" si="23">F68+J68</f>
        <v>19.13692</v>
      </c>
      <c r="M68" s="190"/>
    </row>
    <row r="69" spans="1:13">
      <c r="A69" s="192" t="s">
        <v>29</v>
      </c>
      <c r="B69" s="193"/>
      <c r="C69" s="26">
        <v>2.4000000000000001E-4</v>
      </c>
      <c r="D69" s="7">
        <f>C69*L7</f>
        <v>2.4000000000000001E-4</v>
      </c>
      <c r="E69" s="8">
        <v>35</v>
      </c>
      <c r="F69" s="8">
        <f t="shared" si="19"/>
        <v>8.3999999999999995E-3</v>
      </c>
      <c r="G69" s="121">
        <v>2.5999999999999998E-4</v>
      </c>
      <c r="H69" s="122">
        <f>G69*M7</f>
        <v>2.5999999999999998E-4</v>
      </c>
      <c r="I69" s="123">
        <v>35</v>
      </c>
      <c r="J69" s="124">
        <f t="shared" si="20"/>
        <v>9.0999999999999987E-3</v>
      </c>
      <c r="K69" s="125">
        <f t="shared" si="21"/>
        <v>5.0000000000000001E-4</v>
      </c>
      <c r="L69" s="189">
        <f t="shared" si="22"/>
        <v>1.7499999999999998E-2</v>
      </c>
      <c r="M69" s="190"/>
    </row>
    <row r="70" spans="1:13">
      <c r="A70" s="192"/>
      <c r="B70" s="193"/>
      <c r="C70" s="26"/>
      <c r="D70" s="7"/>
      <c r="E70" s="8"/>
      <c r="F70" s="8">
        <f>SUM(F64:F69)</f>
        <v>82.412040000000005</v>
      </c>
      <c r="G70" s="121"/>
      <c r="H70" s="122"/>
      <c r="I70" s="123"/>
      <c r="J70" s="124">
        <f>SUM(J64:J69)</f>
        <v>91.556439999999981</v>
      </c>
      <c r="K70" s="125"/>
      <c r="L70" s="189"/>
      <c r="M70" s="190"/>
    </row>
    <row r="71" spans="1:13" s="72" customFormat="1">
      <c r="A71" s="192" t="s">
        <v>137</v>
      </c>
      <c r="B71" s="193"/>
      <c r="C71" s="26">
        <v>1E-3</v>
      </c>
      <c r="D71" s="7">
        <f>C71*L7</f>
        <v>1E-3</v>
      </c>
      <c r="E71" s="8">
        <v>60</v>
      </c>
      <c r="F71" s="8">
        <f t="shared" ref="F71:F78" si="24">D71*E71</f>
        <v>0.06</v>
      </c>
      <c r="G71" s="121">
        <v>1E-3</v>
      </c>
      <c r="H71" s="122">
        <f>G71*M7</f>
        <v>1E-3</v>
      </c>
      <c r="I71" s="123">
        <v>60</v>
      </c>
      <c r="J71" s="124">
        <f t="shared" ref="J71:J78" si="25">H71*I71</f>
        <v>0.06</v>
      </c>
      <c r="K71" s="125">
        <f t="shared" si="21"/>
        <v>2E-3</v>
      </c>
      <c r="L71" s="189">
        <f t="shared" ref="L71" si="26">F71+J71</f>
        <v>0.12</v>
      </c>
      <c r="M71" s="190"/>
    </row>
    <row r="72" spans="1:13" s="72" customFormat="1">
      <c r="A72" s="192" t="s">
        <v>61</v>
      </c>
      <c r="B72" s="193"/>
      <c r="C72" s="26">
        <v>4.0000000000000001E-3</v>
      </c>
      <c r="D72" s="7">
        <f>C72*L7</f>
        <v>4.0000000000000001E-3</v>
      </c>
      <c r="E72" s="8">
        <v>420</v>
      </c>
      <c r="F72" s="8">
        <f t="shared" si="24"/>
        <v>1.68</v>
      </c>
      <c r="G72" s="121">
        <v>4.0000000000000001E-3</v>
      </c>
      <c r="H72" s="122">
        <f>G72*M7</f>
        <v>4.0000000000000001E-3</v>
      </c>
      <c r="I72" s="123">
        <v>420</v>
      </c>
      <c r="J72" s="124">
        <f t="shared" si="25"/>
        <v>1.68</v>
      </c>
      <c r="K72" s="125">
        <f t="shared" si="21"/>
        <v>8.0000000000000002E-3</v>
      </c>
      <c r="L72" s="189">
        <f t="shared" ref="L72" si="27">F72+J72</f>
        <v>3.36</v>
      </c>
      <c r="M72" s="190"/>
    </row>
    <row r="73" spans="1:13" s="72" customFormat="1">
      <c r="A73" s="192" t="s">
        <v>27</v>
      </c>
      <c r="B73" s="193"/>
      <c r="C73" s="26">
        <v>2E-3</v>
      </c>
      <c r="D73" s="7">
        <f>C73*L7</f>
        <v>2E-3</v>
      </c>
      <c r="E73" s="8">
        <v>65</v>
      </c>
      <c r="F73" s="8">
        <f t="shared" si="24"/>
        <v>0.13</v>
      </c>
      <c r="G73" s="121">
        <v>2E-3</v>
      </c>
      <c r="H73" s="122">
        <f>G73*M7</f>
        <v>2E-3</v>
      </c>
      <c r="I73" s="123">
        <v>65</v>
      </c>
      <c r="J73" s="124">
        <f t="shared" si="25"/>
        <v>0.13</v>
      </c>
      <c r="K73" s="125">
        <f t="shared" si="21"/>
        <v>4.0000000000000001E-3</v>
      </c>
      <c r="L73" s="189">
        <f t="shared" ref="L73" si="28">F73+J73</f>
        <v>0.26</v>
      </c>
      <c r="M73" s="190"/>
    </row>
    <row r="74" spans="1:13" s="153" customFormat="1">
      <c r="A74" s="192" t="s">
        <v>53</v>
      </c>
      <c r="B74" s="193"/>
      <c r="C74" s="26">
        <v>1.3600000000000001E-3</v>
      </c>
      <c r="D74" s="7">
        <f>C74*L7</f>
        <v>1.3600000000000001E-3</v>
      </c>
      <c r="E74" s="8">
        <v>50</v>
      </c>
      <c r="F74" s="8">
        <f t="shared" si="24"/>
        <v>6.8000000000000005E-2</v>
      </c>
      <c r="G74" s="121">
        <v>1.3600000000000001E-3</v>
      </c>
      <c r="H74" s="122">
        <f>G74*M7</f>
        <v>1.3600000000000001E-3</v>
      </c>
      <c r="I74" s="123">
        <v>50</v>
      </c>
      <c r="J74" s="124">
        <f t="shared" si="25"/>
        <v>6.8000000000000005E-2</v>
      </c>
      <c r="K74" s="125">
        <f t="shared" si="21"/>
        <v>2.7200000000000002E-3</v>
      </c>
      <c r="L74" s="189">
        <f t="shared" ref="L74:L77" si="29">F74+J74</f>
        <v>0.13600000000000001</v>
      </c>
      <c r="M74" s="190"/>
    </row>
    <row r="75" spans="1:13" s="153" customFormat="1">
      <c r="A75" s="192" t="s">
        <v>19</v>
      </c>
      <c r="B75" s="193"/>
      <c r="C75" s="26">
        <v>5.9999999999999995E-4</v>
      </c>
      <c r="D75" s="7">
        <f>C75*L7</f>
        <v>5.9999999999999995E-4</v>
      </c>
      <c r="E75" s="8">
        <v>1426</v>
      </c>
      <c r="F75" s="8">
        <f t="shared" si="24"/>
        <v>0.85559999999999992</v>
      </c>
      <c r="G75" s="121">
        <v>5.9999999999999995E-4</v>
      </c>
      <c r="H75" s="122">
        <f>G75*M7</f>
        <v>5.9999999999999995E-4</v>
      </c>
      <c r="I75" s="123">
        <v>1426</v>
      </c>
      <c r="J75" s="124">
        <f t="shared" si="25"/>
        <v>0.85559999999999992</v>
      </c>
      <c r="K75" s="125">
        <f t="shared" si="21"/>
        <v>1.1999999999999999E-3</v>
      </c>
      <c r="L75" s="189">
        <f t="shared" si="29"/>
        <v>1.7111999999999998</v>
      </c>
      <c r="M75" s="190"/>
    </row>
    <row r="76" spans="1:13" s="153" customFormat="1">
      <c r="A76" s="192" t="s">
        <v>26</v>
      </c>
      <c r="B76" s="193"/>
      <c r="C76" s="26">
        <v>5.0000000000000001E-4</v>
      </c>
      <c r="D76" s="7">
        <f>C76*L7</f>
        <v>5.0000000000000001E-4</v>
      </c>
      <c r="E76" s="8">
        <v>120</v>
      </c>
      <c r="F76" s="8">
        <f t="shared" si="24"/>
        <v>0.06</v>
      </c>
      <c r="G76" s="121">
        <v>5.0000000000000001E-4</v>
      </c>
      <c r="H76" s="122">
        <f>G76*M7</f>
        <v>5.0000000000000001E-4</v>
      </c>
      <c r="I76" s="123">
        <v>120</v>
      </c>
      <c r="J76" s="124">
        <f t="shared" si="25"/>
        <v>0.06</v>
      </c>
      <c r="K76" s="125">
        <f t="shared" si="21"/>
        <v>1E-3</v>
      </c>
      <c r="L76" s="189">
        <f t="shared" si="29"/>
        <v>0.12</v>
      </c>
      <c r="M76" s="190"/>
    </row>
    <row r="77" spans="1:13" s="153" customFormat="1">
      <c r="A77" s="192" t="s">
        <v>55</v>
      </c>
      <c r="B77" s="193"/>
      <c r="C77" s="26">
        <v>3.9999999999999998E-6</v>
      </c>
      <c r="D77" s="7">
        <f>C77*L7</f>
        <v>3.9999999999999998E-6</v>
      </c>
      <c r="E77" s="8">
        <v>2050</v>
      </c>
      <c r="F77" s="8">
        <f t="shared" si="24"/>
        <v>8.199999999999999E-3</v>
      </c>
      <c r="G77" s="121">
        <v>3.9999999999999998E-6</v>
      </c>
      <c r="H77" s="122">
        <f>G77*M7</f>
        <v>3.9999999999999998E-6</v>
      </c>
      <c r="I77" s="123">
        <v>2050</v>
      </c>
      <c r="J77" s="124">
        <f t="shared" si="25"/>
        <v>8.199999999999999E-3</v>
      </c>
      <c r="K77" s="125">
        <f t="shared" si="21"/>
        <v>7.9999999999999996E-6</v>
      </c>
      <c r="L77" s="189">
        <f t="shared" si="29"/>
        <v>1.6399999999999998E-2</v>
      </c>
      <c r="M77" s="190"/>
    </row>
    <row r="78" spans="1:13" s="72" customFormat="1">
      <c r="A78" s="192" t="s">
        <v>29</v>
      </c>
      <c r="B78" s="193"/>
      <c r="C78" s="26">
        <v>6.0000000000000002E-6</v>
      </c>
      <c r="D78" s="7">
        <f>C78*L7</f>
        <v>6.0000000000000002E-6</v>
      </c>
      <c r="E78" s="8">
        <v>35</v>
      </c>
      <c r="F78" s="8">
        <f t="shared" si="24"/>
        <v>2.1000000000000001E-4</v>
      </c>
      <c r="G78" s="121">
        <v>6.0000000000000002E-6</v>
      </c>
      <c r="H78" s="122">
        <f>G78*M7</f>
        <v>6.0000000000000002E-6</v>
      </c>
      <c r="I78" s="123">
        <v>35</v>
      </c>
      <c r="J78" s="124">
        <f t="shared" si="25"/>
        <v>2.1000000000000001E-4</v>
      </c>
      <c r="K78" s="125">
        <f t="shared" si="21"/>
        <v>1.2E-5</v>
      </c>
      <c r="L78" s="189">
        <f t="shared" ref="L78" si="30">F78+J78</f>
        <v>4.2000000000000002E-4</v>
      </c>
      <c r="M78" s="190"/>
    </row>
    <row r="79" spans="1:13" s="72" customFormat="1">
      <c r="A79" s="192"/>
      <c r="B79" s="193"/>
      <c r="C79" s="26"/>
      <c r="D79" s="7"/>
      <c r="E79" s="8"/>
      <c r="F79" s="8">
        <f>SUM(F71:F78)</f>
        <v>2.8620100000000002</v>
      </c>
      <c r="G79" s="121"/>
      <c r="H79" s="122"/>
      <c r="I79" s="123"/>
      <c r="J79" s="124">
        <f>SUM(J71:J78)</f>
        <v>2.8620100000000002</v>
      </c>
      <c r="K79" s="125"/>
      <c r="L79" s="126"/>
      <c r="M79" s="127"/>
    </row>
    <row r="80" spans="1:13">
      <c r="A80" s="192" t="s">
        <v>116</v>
      </c>
      <c r="B80" s="193"/>
      <c r="C80" s="7">
        <v>3.2300000000000002E-2</v>
      </c>
      <c r="D80" s="7">
        <f>C80*L7</f>
        <v>3.2300000000000002E-2</v>
      </c>
      <c r="E80" s="8">
        <v>280</v>
      </c>
      <c r="F80" s="8">
        <f t="shared" si="19"/>
        <v>9.0440000000000005</v>
      </c>
      <c r="G80" s="111">
        <v>3.2300000000000002E-2</v>
      </c>
      <c r="H80" s="122">
        <f>G80*M7</f>
        <v>3.2300000000000002E-2</v>
      </c>
      <c r="I80" s="123">
        <v>280</v>
      </c>
      <c r="J80" s="124">
        <f t="shared" si="20"/>
        <v>9.0440000000000005</v>
      </c>
      <c r="K80" s="125">
        <f t="shared" si="21"/>
        <v>6.4600000000000005E-2</v>
      </c>
      <c r="L80" s="189">
        <f t="shared" si="22"/>
        <v>18.088000000000001</v>
      </c>
      <c r="M80" s="190"/>
    </row>
    <row r="81" spans="1:13">
      <c r="A81" s="192" t="s">
        <v>26</v>
      </c>
      <c r="B81" s="193"/>
      <c r="C81" s="26">
        <v>7.0000000000000001E-3</v>
      </c>
      <c r="D81" s="7">
        <f>C81*L7</f>
        <v>7.0000000000000001E-3</v>
      </c>
      <c r="E81" s="8">
        <v>120</v>
      </c>
      <c r="F81" s="8">
        <f t="shared" si="19"/>
        <v>0.84</v>
      </c>
      <c r="G81" s="121">
        <v>7.0000000000000001E-3</v>
      </c>
      <c r="H81" s="122">
        <f>G81*M7</f>
        <v>7.0000000000000001E-3</v>
      </c>
      <c r="I81" s="123">
        <v>120</v>
      </c>
      <c r="J81" s="124">
        <f t="shared" si="20"/>
        <v>0.84</v>
      </c>
      <c r="K81" s="125">
        <f t="shared" si="21"/>
        <v>1.4E-2</v>
      </c>
      <c r="L81" s="189">
        <f t="shared" si="22"/>
        <v>1.68</v>
      </c>
      <c r="M81" s="190"/>
    </row>
    <row r="82" spans="1:13" ht="14.45" customHeight="1">
      <c r="A82" s="192"/>
      <c r="B82" s="193"/>
      <c r="C82" s="7"/>
      <c r="D82" s="7"/>
      <c r="E82" s="8"/>
      <c r="F82" s="8">
        <f>SUM(F80:F81)</f>
        <v>9.8840000000000003</v>
      </c>
      <c r="G82" s="111"/>
      <c r="H82" s="122"/>
      <c r="I82" s="123"/>
      <c r="J82" s="124">
        <f>SUM(J80:J81)</f>
        <v>9.8840000000000003</v>
      </c>
      <c r="K82" s="125"/>
      <c r="L82" s="126"/>
      <c r="M82" s="127"/>
    </row>
    <row r="83" spans="1:13">
      <c r="A83" s="187" t="s">
        <v>47</v>
      </c>
      <c r="B83" s="188"/>
      <c r="C83" s="7">
        <v>0.02</v>
      </c>
      <c r="D83" s="7">
        <f>C83*L7</f>
        <v>0.02</v>
      </c>
      <c r="E83" s="8">
        <v>94</v>
      </c>
      <c r="F83" s="8">
        <f>D83*E83</f>
        <v>1.8800000000000001</v>
      </c>
      <c r="G83" s="111">
        <v>0.03</v>
      </c>
      <c r="H83" s="122">
        <f>G83*M7</f>
        <v>0.03</v>
      </c>
      <c r="I83" s="123">
        <v>94</v>
      </c>
      <c r="J83" s="124">
        <f>H83*I83</f>
        <v>2.82</v>
      </c>
      <c r="K83" s="125">
        <f>D83+H83</f>
        <v>0.05</v>
      </c>
      <c r="L83" s="189">
        <f>F83+J83</f>
        <v>4.7</v>
      </c>
      <c r="M83" s="205"/>
    </row>
    <row r="84" spans="1:13">
      <c r="A84" s="187"/>
      <c r="B84" s="188"/>
      <c r="C84" s="7"/>
      <c r="D84" s="7"/>
      <c r="E84" s="8"/>
      <c r="F84" s="8"/>
      <c r="G84" s="111"/>
      <c r="H84" s="122"/>
      <c r="I84" s="123"/>
      <c r="J84" s="124"/>
      <c r="K84" s="125"/>
      <c r="L84" s="189"/>
      <c r="M84" s="205"/>
    </row>
    <row r="85" spans="1:13">
      <c r="A85" s="187" t="s">
        <v>38</v>
      </c>
      <c r="B85" s="188"/>
      <c r="C85" s="7">
        <v>0.05</v>
      </c>
      <c r="D85" s="7">
        <f>C85*L7</f>
        <v>0.05</v>
      </c>
      <c r="E85" s="8">
        <v>92</v>
      </c>
      <c r="F85" s="8">
        <f>D85*E85</f>
        <v>4.6000000000000005</v>
      </c>
      <c r="G85" s="111">
        <v>0.06</v>
      </c>
      <c r="H85" s="122">
        <f>G85*M7</f>
        <v>0.06</v>
      </c>
      <c r="I85" s="123">
        <v>92</v>
      </c>
      <c r="J85" s="124">
        <f>H85*I85</f>
        <v>5.52</v>
      </c>
      <c r="K85" s="125">
        <f>D85+H85</f>
        <v>0.11</v>
      </c>
      <c r="L85" s="189">
        <f>F85+J85</f>
        <v>10.120000000000001</v>
      </c>
      <c r="M85" s="205"/>
    </row>
    <row r="86" spans="1:13" ht="14.45" customHeight="1">
      <c r="A86" s="187"/>
      <c r="B86" s="188"/>
      <c r="C86" s="7"/>
      <c r="D86" s="7"/>
      <c r="E86" s="8"/>
      <c r="F86" s="8"/>
      <c r="G86" s="111"/>
      <c r="H86" s="111"/>
      <c r="I86" s="123"/>
      <c r="J86" s="124"/>
      <c r="K86" s="125"/>
      <c r="L86" s="126"/>
      <c r="M86" s="129"/>
    </row>
    <row r="87" spans="1:13">
      <c r="A87" s="201" t="s">
        <v>3</v>
      </c>
      <c r="B87" s="202"/>
      <c r="C87" s="9"/>
      <c r="D87" s="10"/>
      <c r="E87" s="10"/>
      <c r="F87" s="10">
        <f>F34+F35+F37+F42+F43+F45+F50+F59+F63+F70+F79+F82+F83+F85</f>
        <v>232.57129999999998</v>
      </c>
      <c r="G87" s="130"/>
      <c r="H87" s="130"/>
      <c r="I87" s="131"/>
      <c r="J87" s="132">
        <f>J34+J35+J37+J42+J43+J45+J50+J59+J63+J70+J79+J82+J83+J85</f>
        <v>260.79930999999993</v>
      </c>
      <c r="K87" s="125">
        <f>D87+H87</f>
        <v>0</v>
      </c>
      <c r="L87" s="203">
        <f>SUM(L28:L86)</f>
        <v>493.37061</v>
      </c>
      <c r="M87" s="204"/>
    </row>
    <row r="88" spans="1:13">
      <c r="A88" s="39"/>
      <c r="B88" s="39"/>
      <c r="C88" s="39"/>
      <c r="D88" s="39"/>
      <c r="E88" s="39"/>
      <c r="F88" s="39"/>
      <c r="G88" s="40"/>
      <c r="H88" s="40"/>
      <c r="I88" s="40"/>
      <c r="J88" s="40"/>
      <c r="K88" s="40"/>
      <c r="L88" s="40"/>
      <c r="M88" s="40"/>
    </row>
    <row r="90" spans="1:13">
      <c r="E90" s="67" t="s">
        <v>56</v>
      </c>
      <c r="F90" s="25">
        <f>F34+F35+F37+F42+F43+F45</f>
        <v>90.598749999999995</v>
      </c>
      <c r="J90" s="25">
        <f>J34+J35+J37+J42+J43+J45</f>
        <v>97.194999999999993</v>
      </c>
      <c r="M90" s="25">
        <f>F87+J87</f>
        <v>493.37060999999994</v>
      </c>
    </row>
    <row r="91" spans="1:13">
      <c r="E91" s="67" t="s">
        <v>57</v>
      </c>
      <c r="F91" s="25">
        <f>F50+F59+F63+F70+F79+F82+F83+F85</f>
        <v>141.97254999999998</v>
      </c>
      <c r="J91" s="25">
        <f>J50+J59+J63+J70+J79+J82+J83+J85</f>
        <v>163.60430999999997</v>
      </c>
    </row>
    <row r="92" spans="1:13">
      <c r="F92" s="25">
        <f>SUM(F90:F91)</f>
        <v>232.57129999999998</v>
      </c>
      <c r="J92" s="25">
        <f>SUM(J90:J91)</f>
        <v>260.79930999999999</v>
      </c>
    </row>
    <row r="94" spans="1:13">
      <c r="F94" s="25"/>
      <c r="J94" s="25"/>
    </row>
    <row r="95" spans="1:13">
      <c r="D95" s="67" t="s">
        <v>85</v>
      </c>
      <c r="E95" s="67" t="s">
        <v>56</v>
      </c>
      <c r="F95" s="25">
        <f>'1 день'!F75+'2 день'!F86+'3 день'!F72+'4 день'!F75+'5 день'!F83+'6 день'!F79+'7 день'!F83+'8 день'!F85+'9 день'!F79+'10 день'!F90</f>
        <v>789.62519399999996</v>
      </c>
      <c r="J95" s="25">
        <f>'1 день'!J75+'2 день'!J86+'3 день'!J72+'4 день'!J75+'5 день'!J83+'6 день'!J79+'7 день'!J83+'8 день'!J85+'9 день'!J79+'10 день'!J90</f>
        <v>901.48644999999988</v>
      </c>
    </row>
    <row r="96" spans="1:13">
      <c r="D96" s="67" t="s">
        <v>87</v>
      </c>
      <c r="E96" s="67" t="s">
        <v>86</v>
      </c>
      <c r="F96" s="76">
        <f>F95/10</f>
        <v>78.962519399999991</v>
      </c>
      <c r="J96" s="76">
        <f>J95/10</f>
        <v>90.148644999999988</v>
      </c>
    </row>
    <row r="98" spans="5:10">
      <c r="E98" s="67" t="s">
        <v>57</v>
      </c>
      <c r="F98" s="25">
        <f>'1 день'!F76+'2 день'!F87+'3 день'!F73+'4 день'!F76+'5 день'!F84+'6 день'!F80+'7 день'!F84+'8 день'!F86+'9 день'!F80+'10 день'!F96</f>
        <v>1322.2589638000002</v>
      </c>
      <c r="J98" s="25">
        <f>'1 день'!J76+'2 день'!J87+'3 день'!J73+'4 день'!J76+'5 день'!J84+'6 день'!J80+'7 день'!J84+'8 день'!J86+'9 день'!J80+'10 день'!J91</f>
        <v>1677.4590992000001</v>
      </c>
    </row>
    <row r="99" spans="5:10">
      <c r="E99" s="67" t="s">
        <v>86</v>
      </c>
      <c r="F99" s="76">
        <f>F98/10</f>
        <v>132.22589638000002</v>
      </c>
      <c r="J99" s="67">
        <f>J98/10</f>
        <v>167.74590992</v>
      </c>
    </row>
  </sheetData>
  <mergeCells count="153">
    <mergeCell ref="A19:B19"/>
    <mergeCell ref="A48:B48"/>
    <mergeCell ref="A49:B49"/>
    <mergeCell ref="L48:M48"/>
    <mergeCell ref="L49:M49"/>
    <mergeCell ref="A74:B74"/>
    <mergeCell ref="A75:B75"/>
    <mergeCell ref="A76:B76"/>
    <mergeCell ref="A77:B77"/>
    <mergeCell ref="L74:M74"/>
    <mergeCell ref="L75:M75"/>
    <mergeCell ref="L76:M76"/>
    <mergeCell ref="L77:M77"/>
    <mergeCell ref="L29:M29"/>
    <mergeCell ref="A50:B50"/>
    <mergeCell ref="A43:B43"/>
    <mergeCell ref="A25:B25"/>
    <mergeCell ref="A27:B27"/>
    <mergeCell ref="A30:B30"/>
    <mergeCell ref="A40:B40"/>
    <mergeCell ref="A45:B45"/>
    <mergeCell ref="L41:M41"/>
    <mergeCell ref="L50:M50"/>
    <mergeCell ref="L40:M40"/>
    <mergeCell ref="B2:H2"/>
    <mergeCell ref="B3:H3"/>
    <mergeCell ref="G4:I4"/>
    <mergeCell ref="G5:I5"/>
    <mergeCell ref="A38:B38"/>
    <mergeCell ref="A28:B28"/>
    <mergeCell ref="A34:B34"/>
    <mergeCell ref="A10:B10"/>
    <mergeCell ref="A8:B9"/>
    <mergeCell ref="A23:B23"/>
    <mergeCell ref="A22:B22"/>
    <mergeCell ref="A35:B35"/>
    <mergeCell ref="A16:B16"/>
    <mergeCell ref="A11:B11"/>
    <mergeCell ref="A13:B13"/>
    <mergeCell ref="A31:B31"/>
    <mergeCell ref="I8:K8"/>
    <mergeCell ref="E8:G8"/>
    <mergeCell ref="A12:B12"/>
    <mergeCell ref="A14:B14"/>
    <mergeCell ref="A17:B17"/>
    <mergeCell ref="A15:B15"/>
    <mergeCell ref="A18:B18"/>
    <mergeCell ref="A20:B20"/>
    <mergeCell ref="L8:M8"/>
    <mergeCell ref="L39:M39"/>
    <mergeCell ref="L31:M31"/>
    <mergeCell ref="L27:M27"/>
    <mergeCell ref="L30:M30"/>
    <mergeCell ref="E10:H10"/>
    <mergeCell ref="E11:H11"/>
    <mergeCell ref="E13:H13"/>
    <mergeCell ref="E14:H14"/>
    <mergeCell ref="E15:H15"/>
    <mergeCell ref="E16:H16"/>
    <mergeCell ref="E17:H17"/>
    <mergeCell ref="E18:H18"/>
    <mergeCell ref="E19:H19"/>
    <mergeCell ref="E23:H23"/>
    <mergeCell ref="E24:H24"/>
    <mergeCell ref="E25:H25"/>
    <mergeCell ref="L35:M35"/>
    <mergeCell ref="L38:M38"/>
    <mergeCell ref="E12:H12"/>
    <mergeCell ref="L36:M36"/>
    <mergeCell ref="L37:M37"/>
    <mergeCell ref="L28:M28"/>
    <mergeCell ref="L32:M32"/>
    <mergeCell ref="L44:M44"/>
    <mergeCell ref="A33:B33"/>
    <mergeCell ref="L33:M33"/>
    <mergeCell ref="A36:B36"/>
    <mergeCell ref="A37:B37"/>
    <mergeCell ref="A44:B44"/>
    <mergeCell ref="L43:M43"/>
    <mergeCell ref="A47:B47"/>
    <mergeCell ref="A46:B46"/>
    <mergeCell ref="A29:B29"/>
    <mergeCell ref="A42:B42"/>
    <mergeCell ref="A24:B24"/>
    <mergeCell ref="A41:B41"/>
    <mergeCell ref="L84:M84"/>
    <mergeCell ref="A85:B85"/>
    <mergeCell ref="L87:M87"/>
    <mergeCell ref="A86:B86"/>
    <mergeCell ref="A84:B84"/>
    <mergeCell ref="L80:M80"/>
    <mergeCell ref="L81:M81"/>
    <mergeCell ref="A70:B70"/>
    <mergeCell ref="A83:B83"/>
    <mergeCell ref="A87:B87"/>
    <mergeCell ref="L85:M85"/>
    <mergeCell ref="A71:B71"/>
    <mergeCell ref="A72:B72"/>
    <mergeCell ref="A73:B73"/>
    <mergeCell ref="A78:B78"/>
    <mergeCell ref="A79:B79"/>
    <mergeCell ref="L70:M70"/>
    <mergeCell ref="L71:M71"/>
    <mergeCell ref="L72:M72"/>
    <mergeCell ref="L73:M73"/>
    <mergeCell ref="L78:M78"/>
    <mergeCell ref="L60:M60"/>
    <mergeCell ref="A81:B81"/>
    <mergeCell ref="L83:M83"/>
    <mergeCell ref="A82:B82"/>
    <mergeCell ref="A69:B69"/>
    <mergeCell ref="A80:B80"/>
    <mergeCell ref="L69:M69"/>
    <mergeCell ref="A62:B62"/>
    <mergeCell ref="A64:B64"/>
    <mergeCell ref="A67:B67"/>
    <mergeCell ref="A66:B66"/>
    <mergeCell ref="L61:M61"/>
    <mergeCell ref="A63:B63"/>
    <mergeCell ref="A60:B60"/>
    <mergeCell ref="A61:B61"/>
    <mergeCell ref="L62:M62"/>
    <mergeCell ref="L63:M63"/>
    <mergeCell ref="A65:B65"/>
    <mergeCell ref="L66:M66"/>
    <mergeCell ref="L65:M65"/>
    <mergeCell ref="L64:M64"/>
    <mergeCell ref="A68:B68"/>
    <mergeCell ref="L68:M68"/>
    <mergeCell ref="A21:B21"/>
    <mergeCell ref="L51:M51"/>
    <mergeCell ref="L58:M58"/>
    <mergeCell ref="A52:B52"/>
    <mergeCell ref="A53:B53"/>
    <mergeCell ref="A54:B54"/>
    <mergeCell ref="A55:B55"/>
    <mergeCell ref="L67:M67"/>
    <mergeCell ref="L57:M57"/>
    <mergeCell ref="L56:M56"/>
    <mergeCell ref="L52:M52"/>
    <mergeCell ref="L54:M54"/>
    <mergeCell ref="L55:M55"/>
    <mergeCell ref="L53:M53"/>
    <mergeCell ref="A59:B59"/>
    <mergeCell ref="A51:B51"/>
    <mergeCell ref="L45:M45"/>
    <mergeCell ref="L47:M47"/>
    <mergeCell ref="L46:M46"/>
    <mergeCell ref="A39:B39"/>
    <mergeCell ref="A56:B56"/>
    <mergeCell ref="A57:B57"/>
    <mergeCell ref="A58:B58"/>
    <mergeCell ref="A32:B3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5" sqref="I15"/>
    </sheetView>
  </sheetViews>
  <sheetFormatPr defaultRowHeight="1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0"/>
  <sheetViews>
    <sheetView workbookViewId="0">
      <selection activeCell="P84" sqref="P84"/>
    </sheetView>
  </sheetViews>
  <sheetFormatPr defaultColWidth="8.85546875" defaultRowHeight="15"/>
  <cols>
    <col min="1" max="1" width="4" style="44" customWidth="1"/>
    <col min="2" max="2" width="30.85546875" style="44" customWidth="1"/>
    <col min="3" max="3" width="9.7109375" style="44" customWidth="1"/>
    <col min="4" max="4" width="10.28515625" style="44" customWidth="1"/>
    <col min="5" max="5" width="9.28515625" style="44" customWidth="1"/>
    <col min="6" max="6" width="8.28515625" style="44" customWidth="1"/>
    <col min="7" max="7" width="8" style="44" customWidth="1"/>
    <col min="8" max="8" width="7.28515625" style="44" customWidth="1"/>
    <col min="9" max="9" width="9.5703125" style="44" customWidth="1"/>
    <col min="10" max="10" width="7.7109375" style="44" customWidth="1"/>
    <col min="11" max="11" width="7.28515625" style="44" customWidth="1"/>
    <col min="12" max="12" width="7.7109375" style="44" customWidth="1"/>
    <col min="13" max="13" width="7.85546875" style="44" customWidth="1"/>
    <col min="14" max="16384" width="8.85546875" style="44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143</v>
      </c>
      <c r="H5" s="176"/>
      <c r="I5" s="176"/>
      <c r="L5" s="4"/>
      <c r="M5" s="4"/>
    </row>
    <row r="6" spans="1:13">
      <c r="G6" s="45"/>
      <c r="H6" s="45"/>
      <c r="I6" s="45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46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 ht="14.45" customHeight="1">
      <c r="A10" s="171" t="s">
        <v>75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88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58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97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44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ht="15" customHeight="1">
      <c r="A18" s="168" t="s">
        <v>98</v>
      </c>
      <c r="B18" s="170"/>
      <c r="C18" s="18">
        <v>90</v>
      </c>
      <c r="D18" s="55">
        <v>100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s="82" customFormat="1" ht="15" customHeight="1">
      <c r="A19" s="168" t="s">
        <v>99</v>
      </c>
      <c r="B19" s="170"/>
      <c r="C19" s="18">
        <v>150</v>
      </c>
      <c r="D19" s="55">
        <v>180</v>
      </c>
      <c r="E19" s="83"/>
      <c r="F19" s="84"/>
      <c r="G19" s="84"/>
      <c r="H19" s="84"/>
      <c r="I19" s="50"/>
      <c r="J19" s="50"/>
      <c r="K19" s="23"/>
      <c r="L19" s="23"/>
      <c r="M19" s="23"/>
    </row>
    <row r="20" spans="1:13" s="82" customFormat="1" ht="15" customHeight="1">
      <c r="A20" s="168" t="s">
        <v>74</v>
      </c>
      <c r="B20" s="170"/>
      <c r="C20" s="18">
        <v>20</v>
      </c>
      <c r="D20" s="55">
        <v>20</v>
      </c>
      <c r="E20" s="83"/>
      <c r="F20" s="84"/>
      <c r="G20" s="84"/>
      <c r="H20" s="84"/>
      <c r="I20" s="50"/>
      <c r="J20" s="50"/>
      <c r="K20" s="23"/>
      <c r="L20" s="23"/>
      <c r="M20" s="23"/>
    </row>
    <row r="21" spans="1:13" ht="15" customHeight="1">
      <c r="A21" s="168" t="s">
        <v>100</v>
      </c>
      <c r="B21" s="170"/>
      <c r="C21" s="18">
        <v>200</v>
      </c>
      <c r="D21" s="55">
        <v>200</v>
      </c>
      <c r="E21" s="51"/>
      <c r="F21" s="52"/>
      <c r="G21" s="52"/>
      <c r="H21" s="52"/>
      <c r="I21" s="50"/>
      <c r="J21" s="50"/>
      <c r="K21" s="23"/>
      <c r="L21" s="23"/>
      <c r="M21" s="23"/>
    </row>
    <row r="22" spans="1:13">
      <c r="A22" s="168" t="s">
        <v>38</v>
      </c>
      <c r="B22" s="170"/>
      <c r="C22" s="18">
        <v>50</v>
      </c>
      <c r="D22" s="55">
        <v>60</v>
      </c>
      <c r="E22" s="183"/>
      <c r="F22" s="184"/>
      <c r="G22" s="184"/>
      <c r="H22" s="184"/>
      <c r="I22" s="50"/>
      <c r="J22" s="50"/>
      <c r="K22" s="23"/>
      <c r="L22" s="23"/>
      <c r="M22" s="23"/>
    </row>
    <row r="23" spans="1:13">
      <c r="A23" s="173" t="s">
        <v>47</v>
      </c>
      <c r="B23" s="174"/>
      <c r="C23" s="18">
        <v>20</v>
      </c>
      <c r="D23" s="56">
        <v>30</v>
      </c>
      <c r="E23" s="183"/>
      <c r="F23" s="184"/>
      <c r="G23" s="184"/>
      <c r="H23" s="184"/>
      <c r="I23" s="50"/>
      <c r="J23" s="50"/>
      <c r="K23" s="23"/>
      <c r="L23" s="23"/>
      <c r="M23" s="23"/>
    </row>
    <row r="24" spans="1:13" ht="14.45" customHeight="1" thickBot="1">
      <c r="A24" s="194"/>
      <c r="B24" s="195"/>
      <c r="C24" s="28"/>
      <c r="D24" s="27"/>
      <c r="E24" s="183"/>
      <c r="F24" s="184"/>
      <c r="G24" s="184"/>
      <c r="H24" s="184"/>
      <c r="I24" s="2"/>
      <c r="J24" s="2"/>
      <c r="K24" s="22"/>
      <c r="L24" s="22"/>
      <c r="M24" s="22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77" t="s">
        <v>8</v>
      </c>
      <c r="B26" s="191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3" t="s">
        <v>5</v>
      </c>
      <c r="L26" s="185" t="s">
        <v>7</v>
      </c>
      <c r="M26" s="186"/>
    </row>
    <row r="27" spans="1:13" ht="14.45" customHeight="1">
      <c r="A27" s="192" t="s">
        <v>35</v>
      </c>
      <c r="B27" s="193"/>
      <c r="C27" s="7">
        <v>4.4600000000000001E-2</v>
      </c>
      <c r="D27" s="7">
        <f>C27*L7</f>
        <v>4.4600000000000001E-2</v>
      </c>
      <c r="E27" s="8">
        <v>85</v>
      </c>
      <c r="F27" s="8">
        <f>D27*E27</f>
        <v>3.7909999999999999</v>
      </c>
      <c r="G27" s="110">
        <v>5.9499999999999997E-2</v>
      </c>
      <c r="H27" s="107">
        <f>G27*M7</f>
        <v>5.9499999999999997E-2</v>
      </c>
      <c r="I27" s="103">
        <v>85</v>
      </c>
      <c r="J27" s="108">
        <f>H27*I27</f>
        <v>5.0575000000000001</v>
      </c>
      <c r="K27" s="21">
        <f>D27+H27</f>
        <v>0.1041</v>
      </c>
      <c r="L27" s="210">
        <f>F27+J27</f>
        <v>8.8484999999999996</v>
      </c>
      <c r="M27" s="211"/>
    </row>
    <row r="28" spans="1:13" ht="14.45" customHeight="1">
      <c r="A28" s="192" t="s">
        <v>37</v>
      </c>
      <c r="B28" s="193"/>
      <c r="C28" s="7">
        <v>1.5599999999999999E-2</v>
      </c>
      <c r="D28" s="7">
        <f>C28*L7</f>
        <v>1.5599999999999999E-2</v>
      </c>
      <c r="E28" s="8">
        <v>990</v>
      </c>
      <c r="F28" s="8">
        <f>D28*E28</f>
        <v>15.443999999999999</v>
      </c>
      <c r="G28" s="110">
        <v>2.0799999999999999E-2</v>
      </c>
      <c r="H28" s="107">
        <f>G28*M7</f>
        <v>2.0799999999999999E-2</v>
      </c>
      <c r="I28" s="103">
        <v>990</v>
      </c>
      <c r="J28" s="108">
        <f>H28*I28</f>
        <v>20.591999999999999</v>
      </c>
      <c r="K28" s="21">
        <f>D28+H28</f>
        <v>3.6400000000000002E-2</v>
      </c>
      <c r="L28" s="210">
        <f>F28+J28</f>
        <v>36.036000000000001</v>
      </c>
      <c r="M28" s="211"/>
    </row>
    <row r="29" spans="1:13" ht="14.45" customHeight="1">
      <c r="A29" s="187" t="s">
        <v>19</v>
      </c>
      <c r="B29" s="188"/>
      <c r="C29" s="7">
        <v>3.8E-3</v>
      </c>
      <c r="D29" s="7">
        <f>C29*L7</f>
        <v>3.8E-3</v>
      </c>
      <c r="E29" s="8">
        <v>1426</v>
      </c>
      <c r="F29" s="8">
        <f>D29*E29</f>
        <v>5.4188000000000001</v>
      </c>
      <c r="G29" s="110">
        <v>5.1000000000000004E-3</v>
      </c>
      <c r="H29" s="107">
        <f>G29*M7</f>
        <v>5.1000000000000004E-3</v>
      </c>
      <c r="I29" s="103">
        <v>1426</v>
      </c>
      <c r="J29" s="108">
        <f t="shared" ref="J29:J40" si="0">H29*I29</f>
        <v>7.2726000000000006</v>
      </c>
      <c r="K29" s="21">
        <f>D29+H29</f>
        <v>8.8999999999999999E-3</v>
      </c>
      <c r="L29" s="210">
        <f>F29+J29</f>
        <v>12.691400000000002</v>
      </c>
      <c r="M29" s="211"/>
    </row>
    <row r="30" spans="1:13" ht="14.45" customHeight="1">
      <c r="A30" s="192" t="s">
        <v>29</v>
      </c>
      <c r="B30" s="193"/>
      <c r="C30" s="26">
        <v>4.4999999999999999E-4</v>
      </c>
      <c r="D30" s="7">
        <f>C30*L7</f>
        <v>4.4999999999999999E-4</v>
      </c>
      <c r="E30" s="8">
        <v>35</v>
      </c>
      <c r="F30" s="8">
        <f>D30*E30</f>
        <v>1.575E-2</v>
      </c>
      <c r="G30" s="113">
        <v>6.9999999999999999E-4</v>
      </c>
      <c r="H30" s="107">
        <f>G30*M7</f>
        <v>6.9999999999999999E-4</v>
      </c>
      <c r="I30" s="103">
        <v>35</v>
      </c>
      <c r="J30" s="108">
        <f t="shared" si="0"/>
        <v>2.4500000000000001E-2</v>
      </c>
      <c r="K30" s="21">
        <f>D30+H30</f>
        <v>1.15E-3</v>
      </c>
      <c r="L30" s="210">
        <f>F30+J30</f>
        <v>4.0250000000000001E-2</v>
      </c>
      <c r="M30" s="211"/>
    </row>
    <row r="31" spans="1:13" ht="14.45" customHeight="1">
      <c r="A31" s="192"/>
      <c r="B31" s="193"/>
      <c r="C31" s="7"/>
      <c r="D31" s="7"/>
      <c r="E31" s="8"/>
      <c r="F31" s="8">
        <f>SUM(F27:F30)</f>
        <v>24.669550000000001</v>
      </c>
      <c r="G31" s="110"/>
      <c r="H31" s="107"/>
      <c r="I31" s="103"/>
      <c r="J31" s="108">
        <f>SUM(J27:J30)</f>
        <v>32.946600000000004</v>
      </c>
      <c r="K31" s="21"/>
      <c r="L31" s="47"/>
      <c r="M31" s="49"/>
    </row>
    <row r="32" spans="1:13" ht="14.45" customHeight="1">
      <c r="A32" s="192" t="s">
        <v>59</v>
      </c>
      <c r="B32" s="193"/>
      <c r="C32" s="7">
        <v>0.1</v>
      </c>
      <c r="D32" s="7">
        <f>C32*L7</f>
        <v>0.1</v>
      </c>
      <c r="E32" s="8">
        <v>220</v>
      </c>
      <c r="F32" s="8">
        <f>D32*E32</f>
        <v>22</v>
      </c>
      <c r="G32" s="111">
        <v>0.1</v>
      </c>
      <c r="H32" s="107">
        <f>G32*M7</f>
        <v>0.1</v>
      </c>
      <c r="I32" s="103">
        <v>220</v>
      </c>
      <c r="J32" s="108">
        <f t="shared" ref="J32" si="1">H32*I32</f>
        <v>22</v>
      </c>
      <c r="K32" s="21">
        <f t="shared" ref="K32" si="2">D32+H32</f>
        <v>0.2</v>
      </c>
      <c r="L32" s="210">
        <f t="shared" ref="L32" si="3">F32+J32</f>
        <v>44</v>
      </c>
      <c r="M32" s="211"/>
    </row>
    <row r="33" spans="1:13" ht="14.45" customHeight="1">
      <c r="A33" s="192"/>
      <c r="B33" s="193"/>
      <c r="C33" s="7"/>
      <c r="D33" s="7"/>
      <c r="E33" s="8"/>
      <c r="F33" s="8"/>
      <c r="G33" s="111"/>
      <c r="H33" s="107"/>
      <c r="I33" s="103"/>
      <c r="J33" s="108"/>
      <c r="K33" s="21"/>
      <c r="L33" s="210"/>
      <c r="M33" s="211"/>
    </row>
    <row r="34" spans="1:13" ht="14.45" customHeight="1">
      <c r="A34" s="199" t="s">
        <v>42</v>
      </c>
      <c r="B34" s="200"/>
      <c r="C34" s="29">
        <v>1E-3</v>
      </c>
      <c r="D34" s="7">
        <f>C34*L7</f>
        <v>1E-3</v>
      </c>
      <c r="E34" s="8">
        <v>770</v>
      </c>
      <c r="F34" s="8">
        <f>D34*E34</f>
        <v>0.77</v>
      </c>
      <c r="G34" s="110">
        <v>1E-3</v>
      </c>
      <c r="H34" s="107">
        <f>G34*M7</f>
        <v>1E-3</v>
      </c>
      <c r="I34" s="103">
        <v>770</v>
      </c>
      <c r="J34" s="108">
        <f t="shared" si="0"/>
        <v>0.77</v>
      </c>
      <c r="K34" s="21">
        <f>D34+H34</f>
        <v>2E-3</v>
      </c>
      <c r="L34" s="210">
        <f>F34+J34</f>
        <v>1.54</v>
      </c>
      <c r="M34" s="211"/>
    </row>
    <row r="35" spans="1:13" ht="14.45" customHeight="1">
      <c r="A35" s="199" t="s">
        <v>26</v>
      </c>
      <c r="B35" s="200"/>
      <c r="C35" s="29">
        <v>7.0000000000000001E-3</v>
      </c>
      <c r="D35" s="7">
        <f>C35*L7</f>
        <v>7.0000000000000001E-3</v>
      </c>
      <c r="E35" s="8">
        <v>120</v>
      </c>
      <c r="F35" s="8">
        <f>D35*E35</f>
        <v>0.84</v>
      </c>
      <c r="G35" s="110">
        <v>7.0000000000000001E-3</v>
      </c>
      <c r="H35" s="107">
        <f>G35*M7</f>
        <v>7.0000000000000001E-3</v>
      </c>
      <c r="I35" s="103">
        <v>120</v>
      </c>
      <c r="J35" s="108">
        <f>H35*I35</f>
        <v>0.84</v>
      </c>
      <c r="K35" s="21">
        <f>D35+H35</f>
        <v>1.4E-2</v>
      </c>
      <c r="L35" s="210">
        <f>F35+J35</f>
        <v>1.68</v>
      </c>
      <c r="M35" s="211"/>
    </row>
    <row r="36" spans="1:13" ht="14.45" customHeight="1">
      <c r="A36" s="199" t="s">
        <v>89</v>
      </c>
      <c r="B36" s="200"/>
      <c r="C36" s="29">
        <v>7.4999999999999997E-3</v>
      </c>
      <c r="D36" s="7">
        <f>C36*L7</f>
        <v>7.4999999999999997E-3</v>
      </c>
      <c r="E36" s="8">
        <v>290</v>
      </c>
      <c r="F36" s="8">
        <f t="shared" ref="F36:F40" si="4">D36*E36</f>
        <v>2.1749999999999998</v>
      </c>
      <c r="G36" s="110">
        <v>7.4999999999999997E-3</v>
      </c>
      <c r="H36" s="107">
        <f>G36*M7</f>
        <v>7.4999999999999997E-3</v>
      </c>
      <c r="I36" s="103">
        <v>290</v>
      </c>
      <c r="J36" s="108">
        <f t="shared" si="0"/>
        <v>2.1749999999999998</v>
      </c>
      <c r="K36" s="21">
        <f t="shared" ref="K36:K48" si="5">D36+H36</f>
        <v>1.4999999999999999E-2</v>
      </c>
      <c r="L36" s="210">
        <f>F36+J36</f>
        <v>4.3499999999999996</v>
      </c>
      <c r="M36" s="211"/>
    </row>
    <row r="37" spans="1:13">
      <c r="A37" s="197"/>
      <c r="B37" s="198"/>
      <c r="C37" s="29"/>
      <c r="D37" s="7"/>
      <c r="E37" s="8"/>
      <c r="F37" s="8">
        <f>SUM(F34:F36)</f>
        <v>3.7849999999999997</v>
      </c>
      <c r="G37" s="110"/>
      <c r="H37" s="107"/>
      <c r="I37" s="103"/>
      <c r="J37" s="108">
        <f>SUM(J34:J36)</f>
        <v>3.7849999999999997</v>
      </c>
      <c r="K37" s="21"/>
      <c r="L37" s="47"/>
      <c r="M37" s="48"/>
    </row>
    <row r="38" spans="1:13" ht="14.45" customHeight="1">
      <c r="A38" s="192" t="s">
        <v>47</v>
      </c>
      <c r="B38" s="193"/>
      <c r="C38" s="7">
        <v>0.02</v>
      </c>
      <c r="D38" s="7">
        <f>C38*L7</f>
        <v>0.02</v>
      </c>
      <c r="E38" s="8">
        <v>94</v>
      </c>
      <c r="F38" s="8">
        <f t="shared" si="4"/>
        <v>1.8800000000000001</v>
      </c>
      <c r="G38" s="111">
        <v>0.03</v>
      </c>
      <c r="H38" s="107">
        <f>G38*M7</f>
        <v>0.03</v>
      </c>
      <c r="I38" s="103">
        <v>94</v>
      </c>
      <c r="J38" s="108">
        <f t="shared" si="0"/>
        <v>2.82</v>
      </c>
      <c r="K38" s="21">
        <f t="shared" si="5"/>
        <v>0.05</v>
      </c>
      <c r="L38" s="210">
        <f>F38+J38</f>
        <v>4.7</v>
      </c>
      <c r="M38" s="211"/>
    </row>
    <row r="39" spans="1:13" ht="14.45" customHeight="1">
      <c r="A39" s="192"/>
      <c r="B39" s="193"/>
      <c r="C39" s="7"/>
      <c r="D39" s="7"/>
      <c r="E39" s="8"/>
      <c r="F39" s="8"/>
      <c r="G39" s="110"/>
      <c r="H39" s="107"/>
      <c r="I39" s="103"/>
      <c r="J39" s="108"/>
      <c r="K39" s="21"/>
      <c r="L39" s="210"/>
      <c r="M39" s="211"/>
    </row>
    <row r="40" spans="1:13" ht="14.45" customHeight="1">
      <c r="A40" s="192" t="s">
        <v>38</v>
      </c>
      <c r="B40" s="193"/>
      <c r="C40" s="7">
        <v>0.04</v>
      </c>
      <c r="D40" s="7">
        <f>C40*L7</f>
        <v>0.04</v>
      </c>
      <c r="E40" s="8">
        <v>92</v>
      </c>
      <c r="F40" s="8">
        <f t="shared" si="4"/>
        <v>3.68</v>
      </c>
      <c r="G40" s="110">
        <v>0.04</v>
      </c>
      <c r="H40" s="107">
        <f>G40*M7</f>
        <v>0.04</v>
      </c>
      <c r="I40" s="103">
        <v>92</v>
      </c>
      <c r="J40" s="108">
        <f t="shared" si="0"/>
        <v>3.68</v>
      </c>
      <c r="K40" s="21">
        <f t="shared" si="5"/>
        <v>0.08</v>
      </c>
      <c r="L40" s="210">
        <f t="shared" ref="L40:L42" si="6">F40+J40</f>
        <v>7.36</v>
      </c>
      <c r="M40" s="211"/>
    </row>
    <row r="41" spans="1:13" ht="14.45" customHeight="1">
      <c r="A41" s="192"/>
      <c r="B41" s="193"/>
      <c r="C41" s="7"/>
      <c r="D41" s="7"/>
      <c r="E41" s="8"/>
      <c r="F41" s="8"/>
      <c r="G41" s="110"/>
      <c r="H41" s="112"/>
      <c r="I41" s="103"/>
      <c r="J41" s="108"/>
      <c r="K41" s="21"/>
      <c r="L41" s="210"/>
      <c r="M41" s="211"/>
    </row>
    <row r="42" spans="1:13" ht="14.45" customHeight="1">
      <c r="A42" s="192" t="s">
        <v>31</v>
      </c>
      <c r="B42" s="193"/>
      <c r="C42" s="26">
        <v>9.3799999999999994E-2</v>
      </c>
      <c r="D42" s="7">
        <f>C42*M7</f>
        <v>9.3799999999999994E-2</v>
      </c>
      <c r="E42" s="8">
        <v>75</v>
      </c>
      <c r="F42" s="8">
        <f>D42*E42</f>
        <v>7.0349999999999993</v>
      </c>
      <c r="G42" s="113">
        <v>0.156</v>
      </c>
      <c r="H42" s="112">
        <f>G42*M7</f>
        <v>0.156</v>
      </c>
      <c r="I42" s="103">
        <v>75</v>
      </c>
      <c r="J42" s="108">
        <f>H42*I42</f>
        <v>11.7</v>
      </c>
      <c r="K42" s="21">
        <f t="shared" si="5"/>
        <v>0.24979999999999999</v>
      </c>
      <c r="L42" s="210">
        <f t="shared" si="6"/>
        <v>18.734999999999999</v>
      </c>
      <c r="M42" s="211"/>
    </row>
    <row r="43" spans="1:13" s="82" customFormat="1" ht="14.45" customHeight="1">
      <c r="A43" s="192" t="s">
        <v>53</v>
      </c>
      <c r="B43" s="193"/>
      <c r="C43" s="26">
        <v>7.4999999999999997E-3</v>
      </c>
      <c r="D43" s="7">
        <f>L7*C43</f>
        <v>7.4999999999999997E-3</v>
      </c>
      <c r="E43" s="8">
        <v>50</v>
      </c>
      <c r="F43" s="8">
        <f t="shared" ref="F43:F48" si="7">D43*E43</f>
        <v>0.375</v>
      </c>
      <c r="G43" s="113">
        <v>1.2500000000000001E-2</v>
      </c>
      <c r="H43" s="112">
        <f>G43*M7</f>
        <v>1.2500000000000001E-2</v>
      </c>
      <c r="I43" s="103">
        <v>50</v>
      </c>
      <c r="J43" s="108">
        <f t="shared" ref="J43:J48" si="8">H43*I43</f>
        <v>0.625</v>
      </c>
      <c r="K43" s="21">
        <f t="shared" si="5"/>
        <v>0.02</v>
      </c>
      <c r="L43" s="210">
        <f t="shared" ref="L43:L48" si="9">F43+J43</f>
        <v>1</v>
      </c>
      <c r="M43" s="211"/>
    </row>
    <row r="44" spans="1:13" s="82" customFormat="1" ht="14.45" customHeight="1">
      <c r="A44" s="192" t="s">
        <v>27</v>
      </c>
      <c r="B44" s="193"/>
      <c r="C44" s="26">
        <v>8.0000000000000002E-3</v>
      </c>
      <c r="D44" s="7">
        <f>C44*L7</f>
        <v>8.0000000000000002E-3</v>
      </c>
      <c r="E44" s="8">
        <v>65</v>
      </c>
      <c r="F44" s="8">
        <f t="shared" si="7"/>
        <v>0.52</v>
      </c>
      <c r="G44" s="113">
        <v>1.333E-2</v>
      </c>
      <c r="H44" s="112">
        <f>G44*M7</f>
        <v>1.333E-2</v>
      </c>
      <c r="I44" s="103">
        <v>65</v>
      </c>
      <c r="J44" s="108">
        <f t="shared" si="8"/>
        <v>0.86644999999999994</v>
      </c>
      <c r="K44" s="21">
        <f t="shared" si="5"/>
        <v>2.1330000000000002E-2</v>
      </c>
      <c r="L44" s="210">
        <f t="shared" si="9"/>
        <v>1.38645</v>
      </c>
      <c r="M44" s="211"/>
    </row>
    <row r="45" spans="1:13" s="82" customFormat="1" ht="14.45" customHeight="1">
      <c r="A45" s="192" t="s">
        <v>54</v>
      </c>
      <c r="B45" s="193"/>
      <c r="C45" s="26">
        <v>6.0000000000000001E-3</v>
      </c>
      <c r="D45" s="7">
        <f>C45*L7</f>
        <v>6.0000000000000001E-3</v>
      </c>
      <c r="E45" s="8">
        <v>195</v>
      </c>
      <c r="F45" s="8">
        <f t="shared" si="7"/>
        <v>1.17</v>
      </c>
      <c r="G45" s="113">
        <v>0.01</v>
      </c>
      <c r="H45" s="112">
        <f>G45*M7</f>
        <v>0.01</v>
      </c>
      <c r="I45" s="103">
        <v>195</v>
      </c>
      <c r="J45" s="108">
        <f t="shared" si="8"/>
        <v>1.95</v>
      </c>
      <c r="K45" s="21">
        <f t="shared" si="5"/>
        <v>1.6E-2</v>
      </c>
      <c r="L45" s="210">
        <f t="shared" si="9"/>
        <v>3.12</v>
      </c>
      <c r="M45" s="211"/>
    </row>
    <row r="46" spans="1:13" s="82" customFormat="1" ht="14.45" customHeight="1">
      <c r="A46" s="192" t="s">
        <v>26</v>
      </c>
      <c r="B46" s="193"/>
      <c r="C46" s="26">
        <v>1.8E-3</v>
      </c>
      <c r="D46" s="7">
        <f>C46*L7</f>
        <v>1.8E-3</v>
      </c>
      <c r="E46" s="8">
        <v>120</v>
      </c>
      <c r="F46" s="8">
        <f t="shared" si="7"/>
        <v>0.216</v>
      </c>
      <c r="G46" s="113">
        <v>3.0000000000000001E-3</v>
      </c>
      <c r="H46" s="112">
        <f>G46*M7</f>
        <v>3.0000000000000001E-3</v>
      </c>
      <c r="I46" s="103">
        <v>120</v>
      </c>
      <c r="J46" s="108">
        <f t="shared" si="8"/>
        <v>0.36</v>
      </c>
      <c r="K46" s="21">
        <f t="shared" si="5"/>
        <v>4.8000000000000004E-3</v>
      </c>
      <c r="L46" s="210">
        <f t="shared" si="9"/>
        <v>0.57599999999999996</v>
      </c>
      <c r="M46" s="211"/>
    </row>
    <row r="47" spans="1:13" s="82" customFormat="1" ht="14.45" customHeight="1">
      <c r="A47" s="192" t="s">
        <v>72</v>
      </c>
      <c r="B47" s="193"/>
      <c r="C47" s="26">
        <v>1E-4</v>
      </c>
      <c r="D47" s="7">
        <f>C47*L7</f>
        <v>1E-4</v>
      </c>
      <c r="E47" s="8">
        <v>900</v>
      </c>
      <c r="F47" s="8">
        <f t="shared" si="7"/>
        <v>9.0000000000000011E-2</v>
      </c>
      <c r="G47" s="113">
        <v>1.6000000000000001E-3</v>
      </c>
      <c r="H47" s="112">
        <f>G47*M7</f>
        <v>1.6000000000000001E-3</v>
      </c>
      <c r="I47" s="103">
        <v>900</v>
      </c>
      <c r="J47" s="108">
        <f t="shared" si="8"/>
        <v>1.4400000000000002</v>
      </c>
      <c r="K47" s="21">
        <f t="shared" si="5"/>
        <v>1.7000000000000001E-3</v>
      </c>
      <c r="L47" s="210">
        <f t="shared" si="9"/>
        <v>1.5300000000000002</v>
      </c>
      <c r="M47" s="211"/>
    </row>
    <row r="48" spans="1:13" s="82" customFormat="1" ht="14.45" customHeight="1">
      <c r="A48" s="192" t="s">
        <v>29</v>
      </c>
      <c r="B48" s="193"/>
      <c r="C48" s="26">
        <v>2E-3</v>
      </c>
      <c r="D48" s="7">
        <f>C48*L7</f>
        <v>2E-3</v>
      </c>
      <c r="E48" s="8">
        <v>35</v>
      </c>
      <c r="F48" s="8">
        <f t="shared" si="7"/>
        <v>7.0000000000000007E-2</v>
      </c>
      <c r="G48" s="113">
        <v>3.3E-4</v>
      </c>
      <c r="H48" s="112">
        <f>G48*M7</f>
        <v>3.3E-4</v>
      </c>
      <c r="I48" s="103">
        <v>35</v>
      </c>
      <c r="J48" s="108">
        <f t="shared" si="8"/>
        <v>1.155E-2</v>
      </c>
      <c r="K48" s="21">
        <f t="shared" si="5"/>
        <v>2.33E-3</v>
      </c>
      <c r="L48" s="210">
        <f t="shared" si="9"/>
        <v>8.1550000000000011E-2</v>
      </c>
      <c r="M48" s="211"/>
    </row>
    <row r="49" spans="1:13" ht="14.45" customHeight="1">
      <c r="A49" s="192"/>
      <c r="B49" s="193"/>
      <c r="C49" s="7"/>
      <c r="D49" s="7"/>
      <c r="E49" s="8"/>
      <c r="F49" s="8">
        <f>SUM(F42:F48)</f>
        <v>9.4759999999999991</v>
      </c>
      <c r="G49" s="111"/>
      <c r="H49" s="112"/>
      <c r="I49" s="114"/>
      <c r="J49" s="108">
        <f>SUM(J42:J48)</f>
        <v>16.952999999999999</v>
      </c>
      <c r="K49" s="21"/>
      <c r="L49" s="210"/>
      <c r="M49" s="211"/>
    </row>
    <row r="50" spans="1:13" ht="14.45" customHeight="1">
      <c r="A50" s="192" t="s">
        <v>28</v>
      </c>
      <c r="B50" s="193"/>
      <c r="C50" s="7">
        <v>0.04</v>
      </c>
      <c r="D50" s="15">
        <f>C50*L7</f>
        <v>0.04</v>
      </c>
      <c r="E50" s="16">
        <v>300</v>
      </c>
      <c r="F50" s="16">
        <f t="shared" ref="F50:F59" si="10">D50*E50</f>
        <v>12</v>
      </c>
      <c r="G50" s="111">
        <v>4.8000000000000001E-2</v>
      </c>
      <c r="H50" s="112">
        <f>G50*M7</f>
        <v>4.8000000000000001E-2</v>
      </c>
      <c r="I50" s="103">
        <v>300</v>
      </c>
      <c r="J50" s="108">
        <f t="shared" ref="J50:J59" si="11">H50*I50</f>
        <v>14.4</v>
      </c>
      <c r="K50" s="21">
        <f t="shared" ref="K50:K59" si="12">D50+H50</f>
        <v>8.7999999999999995E-2</v>
      </c>
      <c r="L50" s="212">
        <f t="shared" ref="L50:L55" si="13">F50+J50</f>
        <v>26.4</v>
      </c>
      <c r="M50" s="213"/>
    </row>
    <row r="51" spans="1:13" ht="14.45" customHeight="1">
      <c r="A51" s="192" t="s">
        <v>24</v>
      </c>
      <c r="B51" s="193"/>
      <c r="C51" s="15">
        <v>0.1</v>
      </c>
      <c r="D51" s="7">
        <f>C51*L7</f>
        <v>0.1</v>
      </c>
      <c r="E51" s="8">
        <v>70</v>
      </c>
      <c r="F51" s="8">
        <f t="shared" si="10"/>
        <v>7</v>
      </c>
      <c r="G51" s="111">
        <v>0.125</v>
      </c>
      <c r="H51" s="112">
        <f>G51*M7</f>
        <v>0.125</v>
      </c>
      <c r="I51" s="103">
        <v>70</v>
      </c>
      <c r="J51" s="108">
        <f t="shared" si="11"/>
        <v>8.75</v>
      </c>
      <c r="K51" s="21">
        <f t="shared" si="12"/>
        <v>0.22500000000000001</v>
      </c>
      <c r="L51" s="210">
        <f t="shared" si="13"/>
        <v>15.75</v>
      </c>
      <c r="M51" s="211"/>
    </row>
    <row r="52" spans="1:13">
      <c r="A52" s="192" t="s">
        <v>53</v>
      </c>
      <c r="B52" s="193"/>
      <c r="C52" s="7">
        <v>0.01</v>
      </c>
      <c r="D52" s="15">
        <f>C52*L7</f>
        <v>0.01</v>
      </c>
      <c r="E52" s="16">
        <v>50</v>
      </c>
      <c r="F52" s="16">
        <f t="shared" si="10"/>
        <v>0.5</v>
      </c>
      <c r="G52" s="111">
        <v>1.2500000000000001E-2</v>
      </c>
      <c r="H52" s="112">
        <f>G52*M7</f>
        <v>1.2500000000000001E-2</v>
      </c>
      <c r="I52" s="103">
        <v>50</v>
      </c>
      <c r="J52" s="108">
        <f t="shared" si="11"/>
        <v>0.625</v>
      </c>
      <c r="K52" s="21">
        <f t="shared" si="12"/>
        <v>2.2499999999999999E-2</v>
      </c>
      <c r="L52" s="212">
        <f t="shared" si="13"/>
        <v>1.125</v>
      </c>
      <c r="M52" s="213"/>
    </row>
    <row r="53" spans="1:13" ht="14.45" customHeight="1">
      <c r="A53" s="192" t="s">
        <v>27</v>
      </c>
      <c r="B53" s="193"/>
      <c r="C53" s="43">
        <v>1.0659999999999999E-2</v>
      </c>
      <c r="D53" s="7">
        <f>C53*L7</f>
        <v>1.0659999999999999E-2</v>
      </c>
      <c r="E53" s="8">
        <v>65</v>
      </c>
      <c r="F53" s="8">
        <f t="shared" si="10"/>
        <v>0.69289999999999996</v>
      </c>
      <c r="G53" s="121">
        <v>1.333E-2</v>
      </c>
      <c r="H53" s="112">
        <f>G53*M7</f>
        <v>1.333E-2</v>
      </c>
      <c r="I53" s="103">
        <v>65</v>
      </c>
      <c r="J53" s="108">
        <f t="shared" si="11"/>
        <v>0.86644999999999994</v>
      </c>
      <c r="K53" s="21">
        <f t="shared" si="12"/>
        <v>2.3989999999999997E-2</v>
      </c>
      <c r="L53" s="210">
        <f t="shared" si="13"/>
        <v>1.5593499999999998</v>
      </c>
      <c r="M53" s="211"/>
    </row>
    <row r="54" spans="1:13">
      <c r="A54" s="192" t="s">
        <v>45</v>
      </c>
      <c r="B54" s="193"/>
      <c r="C54" s="26">
        <v>1.4999999999999999E-2</v>
      </c>
      <c r="D54" s="15">
        <f>C54*L7</f>
        <v>1.4999999999999999E-2</v>
      </c>
      <c r="E54" s="16">
        <v>270</v>
      </c>
      <c r="F54" s="16">
        <f t="shared" si="10"/>
        <v>4.05</v>
      </c>
      <c r="G54" s="121">
        <v>1.8749999999999999E-2</v>
      </c>
      <c r="H54" s="112">
        <f>G54*M7</f>
        <v>1.8749999999999999E-2</v>
      </c>
      <c r="I54" s="103">
        <v>270</v>
      </c>
      <c r="J54" s="108">
        <f t="shared" si="11"/>
        <v>5.0625</v>
      </c>
      <c r="K54" s="21">
        <f t="shared" si="12"/>
        <v>3.3750000000000002E-2</v>
      </c>
      <c r="L54" s="212">
        <f t="shared" si="13"/>
        <v>9.1125000000000007</v>
      </c>
      <c r="M54" s="213"/>
    </row>
    <row r="55" spans="1:13" ht="14.45" customHeight="1">
      <c r="A55" s="192" t="s">
        <v>32</v>
      </c>
      <c r="B55" s="193"/>
      <c r="C55" s="15">
        <v>4.0000000000000001E-3</v>
      </c>
      <c r="D55" s="7">
        <f>C55*L7</f>
        <v>4.0000000000000001E-3</v>
      </c>
      <c r="E55" s="8">
        <v>140</v>
      </c>
      <c r="F55" s="8">
        <f t="shared" si="10"/>
        <v>0.56000000000000005</v>
      </c>
      <c r="G55" s="111">
        <v>5.0000000000000001E-3</v>
      </c>
      <c r="H55" s="112">
        <f>G55*M7</f>
        <v>5.0000000000000001E-3</v>
      </c>
      <c r="I55" s="103">
        <v>140</v>
      </c>
      <c r="J55" s="108">
        <f t="shared" si="11"/>
        <v>0.70000000000000007</v>
      </c>
      <c r="K55" s="21">
        <f t="shared" si="12"/>
        <v>9.0000000000000011E-3</v>
      </c>
      <c r="L55" s="210">
        <f t="shared" si="13"/>
        <v>1.2600000000000002</v>
      </c>
      <c r="M55" s="211"/>
    </row>
    <row r="56" spans="1:13">
      <c r="A56" s="192" t="s">
        <v>54</v>
      </c>
      <c r="B56" s="193"/>
      <c r="C56" s="7">
        <v>4.0000000000000001E-3</v>
      </c>
      <c r="D56" s="7">
        <f>C56*L7</f>
        <v>4.0000000000000001E-3</v>
      </c>
      <c r="E56" s="8">
        <v>195</v>
      </c>
      <c r="F56" s="8">
        <f t="shared" si="10"/>
        <v>0.78</v>
      </c>
      <c r="G56" s="110">
        <v>5.0000000000000001E-3</v>
      </c>
      <c r="H56" s="107">
        <f>G56*M7</f>
        <v>5.0000000000000001E-3</v>
      </c>
      <c r="I56" s="103">
        <v>195</v>
      </c>
      <c r="J56" s="108">
        <f t="shared" si="11"/>
        <v>0.97499999999999998</v>
      </c>
      <c r="K56" s="21">
        <f t="shared" si="12"/>
        <v>9.0000000000000011E-3</v>
      </c>
      <c r="L56" s="210">
        <f t="shared" ref="L56:L59" si="14">F56+J56</f>
        <v>1.7549999999999999</v>
      </c>
      <c r="M56" s="211"/>
    </row>
    <row r="57" spans="1:13" s="81" customFormat="1">
      <c r="A57" s="192" t="s">
        <v>21</v>
      </c>
      <c r="B57" s="193"/>
      <c r="C57" s="7">
        <v>0.01</v>
      </c>
      <c r="D57" s="7">
        <f>C57*L7</f>
        <v>0.01</v>
      </c>
      <c r="E57" s="8">
        <v>523</v>
      </c>
      <c r="F57" s="8">
        <f t="shared" si="10"/>
        <v>5.23</v>
      </c>
      <c r="G57" s="110">
        <v>1.2500000000000001E-2</v>
      </c>
      <c r="H57" s="107">
        <f>G57*M7</f>
        <v>1.2500000000000001E-2</v>
      </c>
      <c r="I57" s="103">
        <v>523</v>
      </c>
      <c r="J57" s="108">
        <f t="shared" si="11"/>
        <v>6.5375000000000005</v>
      </c>
      <c r="K57" s="21">
        <f t="shared" si="12"/>
        <v>2.2499999999999999E-2</v>
      </c>
      <c r="L57" s="210">
        <f t="shared" ref="L57" si="15">F57+J57</f>
        <v>11.767500000000002</v>
      </c>
      <c r="M57" s="211"/>
    </row>
    <row r="58" spans="1:13" ht="14.45" customHeight="1">
      <c r="A58" s="192" t="s">
        <v>55</v>
      </c>
      <c r="B58" s="193"/>
      <c r="C58" s="64">
        <v>4.0000000000000003E-5</v>
      </c>
      <c r="D58" s="7">
        <f>C58*L7</f>
        <v>4.0000000000000003E-5</v>
      </c>
      <c r="E58" s="8">
        <v>2050</v>
      </c>
      <c r="F58" s="8">
        <f t="shared" si="10"/>
        <v>8.2000000000000003E-2</v>
      </c>
      <c r="G58" s="120">
        <v>5.0000000000000002E-5</v>
      </c>
      <c r="H58" s="107">
        <f>G58*M7</f>
        <v>5.0000000000000002E-5</v>
      </c>
      <c r="I58" s="103">
        <v>2050</v>
      </c>
      <c r="J58" s="108">
        <f t="shared" si="11"/>
        <v>0.10250000000000001</v>
      </c>
      <c r="K58" s="21">
        <f t="shared" si="12"/>
        <v>9.0000000000000006E-5</v>
      </c>
      <c r="L58" s="210">
        <f t="shared" si="14"/>
        <v>0.1845</v>
      </c>
      <c r="M58" s="211"/>
    </row>
    <row r="59" spans="1:13" ht="14.45" customHeight="1">
      <c r="A59" s="192" t="s">
        <v>29</v>
      </c>
      <c r="B59" s="193"/>
      <c r="C59" s="26">
        <v>2.9999999999999997E-4</v>
      </c>
      <c r="D59" s="7">
        <f>C59*L7</f>
        <v>2.9999999999999997E-4</v>
      </c>
      <c r="E59" s="8">
        <v>35</v>
      </c>
      <c r="F59" s="8">
        <f t="shared" si="10"/>
        <v>1.0499999999999999E-2</v>
      </c>
      <c r="G59" s="113">
        <v>3.6999999999999999E-4</v>
      </c>
      <c r="H59" s="107">
        <f>G59*M7</f>
        <v>3.6999999999999999E-4</v>
      </c>
      <c r="I59" s="103">
        <v>35</v>
      </c>
      <c r="J59" s="108">
        <f t="shared" si="11"/>
        <v>1.295E-2</v>
      </c>
      <c r="K59" s="21">
        <f t="shared" si="12"/>
        <v>6.7000000000000002E-4</v>
      </c>
      <c r="L59" s="210">
        <f t="shared" si="14"/>
        <v>2.3449999999999999E-2</v>
      </c>
      <c r="M59" s="211"/>
    </row>
    <row r="60" spans="1:13">
      <c r="A60" s="187"/>
      <c r="B60" s="188"/>
      <c r="C60" s="7"/>
      <c r="D60" s="7"/>
      <c r="E60" s="8"/>
      <c r="F60" s="8">
        <f>SUM(F50:F59)</f>
        <v>30.905400000000004</v>
      </c>
      <c r="G60" s="110"/>
      <c r="H60" s="107"/>
      <c r="I60" s="103"/>
      <c r="J60" s="108">
        <f>SUM(J50:J59)</f>
        <v>38.031899999999993</v>
      </c>
      <c r="K60" s="21"/>
      <c r="L60" s="47"/>
      <c r="M60" s="48"/>
    </row>
    <row r="61" spans="1:13">
      <c r="A61" s="187" t="s">
        <v>39</v>
      </c>
      <c r="B61" s="188"/>
      <c r="C61" s="7">
        <v>0.156</v>
      </c>
      <c r="D61" s="7">
        <f>C61*L7</f>
        <v>0.156</v>
      </c>
      <c r="E61" s="8">
        <v>215</v>
      </c>
      <c r="F61" s="8">
        <f t="shared" ref="F61:F77" si="16">D61*E61</f>
        <v>33.54</v>
      </c>
      <c r="G61" s="110">
        <v>0.17399999999999999</v>
      </c>
      <c r="H61" s="107">
        <f>G61*M7</f>
        <v>0.17399999999999999</v>
      </c>
      <c r="I61" s="103">
        <v>215</v>
      </c>
      <c r="J61" s="108">
        <f t="shared" ref="J61:J77" si="17">H61*I61</f>
        <v>37.409999999999997</v>
      </c>
      <c r="K61" s="21">
        <f t="shared" ref="K61:K77" si="18">D61+H61</f>
        <v>0.32999999999999996</v>
      </c>
      <c r="L61" s="210">
        <f t="shared" ref="L61:L77" si="19">F61+J61</f>
        <v>70.949999999999989</v>
      </c>
      <c r="M61" s="211"/>
    </row>
    <row r="62" spans="1:13">
      <c r="A62" s="187" t="s">
        <v>69</v>
      </c>
      <c r="B62" s="188"/>
      <c r="C62" s="7">
        <v>5.94E-3</v>
      </c>
      <c r="D62" s="7">
        <f>C62*L7/55*1000</f>
        <v>0.108</v>
      </c>
      <c r="E62" s="8">
        <v>14.3</v>
      </c>
      <c r="F62" s="8">
        <f t="shared" si="16"/>
        <v>1.5444</v>
      </c>
      <c r="G62" s="110">
        <v>6.6E-3</v>
      </c>
      <c r="H62" s="107">
        <f>G62*M7/55*1000</f>
        <v>0.12000000000000001</v>
      </c>
      <c r="I62" s="103">
        <v>14.3</v>
      </c>
      <c r="J62" s="108">
        <f t="shared" si="17"/>
        <v>1.7160000000000002</v>
      </c>
      <c r="K62" s="21">
        <f t="shared" si="18"/>
        <v>0.22800000000000001</v>
      </c>
      <c r="L62" s="210">
        <f t="shared" si="19"/>
        <v>3.2604000000000002</v>
      </c>
      <c r="M62" s="211"/>
    </row>
    <row r="63" spans="1:13">
      <c r="A63" s="192" t="s">
        <v>38</v>
      </c>
      <c r="B63" s="193"/>
      <c r="C63" s="26">
        <v>1.7100000000000001E-2</v>
      </c>
      <c r="D63" s="7">
        <f>C63*L7</f>
        <v>1.7100000000000001E-2</v>
      </c>
      <c r="E63" s="8">
        <v>92</v>
      </c>
      <c r="F63" s="8">
        <f t="shared" si="16"/>
        <v>1.5732000000000002</v>
      </c>
      <c r="G63" s="121">
        <v>1.9E-2</v>
      </c>
      <c r="H63" s="107">
        <f>G63*M7</f>
        <v>1.9E-2</v>
      </c>
      <c r="I63" s="103">
        <v>92</v>
      </c>
      <c r="J63" s="108">
        <f t="shared" si="17"/>
        <v>1.748</v>
      </c>
      <c r="K63" s="21">
        <f t="shared" si="18"/>
        <v>3.61E-2</v>
      </c>
      <c r="L63" s="210">
        <f t="shared" si="19"/>
        <v>3.3212000000000002</v>
      </c>
      <c r="M63" s="211"/>
    </row>
    <row r="64" spans="1:13">
      <c r="A64" s="192" t="s">
        <v>19</v>
      </c>
      <c r="B64" s="193"/>
      <c r="C64" s="7">
        <v>1.8E-3</v>
      </c>
      <c r="D64" s="7">
        <f>C64*L7</f>
        <v>1.8E-3</v>
      </c>
      <c r="E64" s="8">
        <v>1426</v>
      </c>
      <c r="F64" s="8">
        <f t="shared" si="16"/>
        <v>2.5667999999999997</v>
      </c>
      <c r="G64" s="111">
        <v>2E-3</v>
      </c>
      <c r="H64" s="107">
        <f>G64*M7</f>
        <v>2E-3</v>
      </c>
      <c r="I64" s="103">
        <v>1426</v>
      </c>
      <c r="J64" s="108">
        <f t="shared" si="17"/>
        <v>2.8519999999999999</v>
      </c>
      <c r="K64" s="21">
        <f t="shared" si="18"/>
        <v>3.8E-3</v>
      </c>
      <c r="L64" s="210">
        <f t="shared" si="19"/>
        <v>5.4187999999999992</v>
      </c>
      <c r="M64" s="211"/>
    </row>
    <row r="65" spans="1:13">
      <c r="A65" s="192" t="s">
        <v>29</v>
      </c>
      <c r="B65" s="193"/>
      <c r="C65" s="7">
        <v>3.6000000000000002E-4</v>
      </c>
      <c r="D65" s="7">
        <f>C65*L7</f>
        <v>3.6000000000000002E-4</v>
      </c>
      <c r="E65" s="8">
        <v>35</v>
      </c>
      <c r="F65" s="8">
        <f t="shared" si="16"/>
        <v>1.26E-2</v>
      </c>
      <c r="G65" s="111">
        <v>4.0000000000000002E-4</v>
      </c>
      <c r="H65" s="107">
        <f>G65*M7</f>
        <v>4.0000000000000002E-4</v>
      </c>
      <c r="I65" s="103">
        <v>35</v>
      </c>
      <c r="J65" s="108">
        <f t="shared" si="17"/>
        <v>1.4E-2</v>
      </c>
      <c r="K65" s="21">
        <f t="shared" si="18"/>
        <v>7.6000000000000004E-4</v>
      </c>
      <c r="L65" s="210">
        <f t="shared" si="19"/>
        <v>2.6599999999999999E-2</v>
      </c>
      <c r="M65" s="211"/>
    </row>
    <row r="66" spans="1:13">
      <c r="A66" s="192"/>
      <c r="B66" s="193"/>
      <c r="C66" s="26"/>
      <c r="D66" s="7"/>
      <c r="E66" s="8"/>
      <c r="F66" s="8">
        <f>SUM(F61:F65)</f>
        <v>39.237000000000002</v>
      </c>
      <c r="G66" s="121"/>
      <c r="H66" s="107"/>
      <c r="I66" s="103"/>
      <c r="J66" s="108">
        <f>SUM(J61:J65)</f>
        <v>43.739999999999995</v>
      </c>
      <c r="K66" s="21"/>
      <c r="L66" s="47"/>
      <c r="M66" s="48"/>
    </row>
    <row r="67" spans="1:13" s="82" customFormat="1">
      <c r="A67" s="187" t="s">
        <v>24</v>
      </c>
      <c r="B67" s="188"/>
      <c r="C67" s="7">
        <v>0.21</v>
      </c>
      <c r="D67" s="7">
        <f>C67*L7</f>
        <v>0.21</v>
      </c>
      <c r="E67" s="8">
        <v>70</v>
      </c>
      <c r="F67" s="8">
        <f t="shared" ref="F67:F70" si="20">D67*E67</f>
        <v>14.7</v>
      </c>
      <c r="G67" s="110">
        <v>0.252</v>
      </c>
      <c r="H67" s="107">
        <f>G67*M7</f>
        <v>0.252</v>
      </c>
      <c r="I67" s="103">
        <v>70</v>
      </c>
      <c r="J67" s="108">
        <f t="shared" ref="J67:J70" si="21">H67*I67</f>
        <v>17.64</v>
      </c>
      <c r="K67" s="21">
        <f t="shared" ref="K67:K70" si="22">D67+H67</f>
        <v>0.46199999999999997</v>
      </c>
      <c r="L67" s="210">
        <f t="shared" ref="L67:L70" si="23">F67+J67</f>
        <v>32.340000000000003</v>
      </c>
      <c r="M67" s="211"/>
    </row>
    <row r="68" spans="1:13" s="82" customFormat="1">
      <c r="A68" s="192" t="s">
        <v>25</v>
      </c>
      <c r="B68" s="193"/>
      <c r="C68" s="26">
        <v>2.4E-2</v>
      </c>
      <c r="D68" s="7">
        <f>C68*L7</f>
        <v>2.4E-2</v>
      </c>
      <c r="E68" s="8">
        <v>111</v>
      </c>
      <c r="F68" s="8">
        <f t="shared" si="20"/>
        <v>2.6640000000000001</v>
      </c>
      <c r="G68" s="121">
        <v>2.8799999999999999E-2</v>
      </c>
      <c r="H68" s="107">
        <f>G68*M7</f>
        <v>2.8799999999999999E-2</v>
      </c>
      <c r="I68" s="103">
        <v>111</v>
      </c>
      <c r="J68" s="108">
        <f t="shared" si="21"/>
        <v>3.1968000000000001</v>
      </c>
      <c r="K68" s="21">
        <f t="shared" si="22"/>
        <v>5.28E-2</v>
      </c>
      <c r="L68" s="210">
        <f t="shared" si="23"/>
        <v>5.8608000000000002</v>
      </c>
      <c r="M68" s="211"/>
    </row>
    <row r="69" spans="1:13" s="82" customFormat="1">
      <c r="A69" s="192" t="s">
        <v>19</v>
      </c>
      <c r="B69" s="193"/>
      <c r="C69" s="7">
        <v>6.7999999999999996E-3</v>
      </c>
      <c r="D69" s="7">
        <f>C69*L7</f>
        <v>6.7999999999999996E-3</v>
      </c>
      <c r="E69" s="8">
        <v>1426</v>
      </c>
      <c r="F69" s="8">
        <f t="shared" si="20"/>
        <v>9.6967999999999996</v>
      </c>
      <c r="G69" s="111">
        <v>8.1600000000000006E-3</v>
      </c>
      <c r="H69" s="107">
        <f>G69*M7</f>
        <v>8.1600000000000006E-3</v>
      </c>
      <c r="I69" s="103">
        <v>1426</v>
      </c>
      <c r="J69" s="108">
        <f t="shared" si="21"/>
        <v>11.63616</v>
      </c>
      <c r="K69" s="21">
        <f t="shared" si="22"/>
        <v>1.4960000000000001E-2</v>
      </c>
      <c r="L69" s="210">
        <f t="shared" si="23"/>
        <v>21.33296</v>
      </c>
      <c r="M69" s="211"/>
    </row>
    <row r="70" spans="1:13" s="82" customFormat="1">
      <c r="A70" s="192" t="s">
        <v>29</v>
      </c>
      <c r="B70" s="193"/>
      <c r="C70" s="7">
        <v>5.0000000000000001E-4</v>
      </c>
      <c r="D70" s="7">
        <f>C70*L7</f>
        <v>5.0000000000000001E-4</v>
      </c>
      <c r="E70" s="8">
        <v>35</v>
      </c>
      <c r="F70" s="8">
        <f t="shared" si="20"/>
        <v>1.7500000000000002E-2</v>
      </c>
      <c r="G70" s="111">
        <v>5.9999999999999995E-4</v>
      </c>
      <c r="H70" s="107">
        <f>G70*M7</f>
        <v>5.9999999999999995E-4</v>
      </c>
      <c r="I70" s="103">
        <v>35</v>
      </c>
      <c r="J70" s="108">
        <f t="shared" si="21"/>
        <v>2.0999999999999998E-2</v>
      </c>
      <c r="K70" s="21">
        <f t="shared" si="22"/>
        <v>1.0999999999999998E-3</v>
      </c>
      <c r="L70" s="210">
        <f t="shared" si="23"/>
        <v>3.85E-2</v>
      </c>
      <c r="M70" s="211"/>
    </row>
    <row r="71" spans="1:13" s="82" customFormat="1">
      <c r="A71" s="192"/>
      <c r="B71" s="193"/>
      <c r="C71" s="26"/>
      <c r="D71" s="7"/>
      <c r="E71" s="8"/>
      <c r="F71" s="8">
        <f>SUM(F67:F70)</f>
        <v>27.078299999999999</v>
      </c>
      <c r="G71" s="121"/>
      <c r="H71" s="107"/>
      <c r="I71" s="103"/>
      <c r="J71" s="108">
        <f>SUM(J67:J70)</f>
        <v>32.493960000000001</v>
      </c>
      <c r="K71" s="21"/>
      <c r="L71" s="85"/>
      <c r="M71" s="86"/>
    </row>
    <row r="72" spans="1:13" s="82" customFormat="1">
      <c r="A72" s="187" t="s">
        <v>21</v>
      </c>
      <c r="B72" s="188"/>
      <c r="C72" s="7">
        <v>0.01</v>
      </c>
      <c r="D72" s="7">
        <f>C72*L7</f>
        <v>0.01</v>
      </c>
      <c r="E72" s="8">
        <v>523</v>
      </c>
      <c r="F72" s="8">
        <f t="shared" ref="F72:F74" si="24">D72*E72</f>
        <v>5.23</v>
      </c>
      <c r="G72" s="110">
        <v>0.01</v>
      </c>
      <c r="H72" s="107">
        <f>G72*M7</f>
        <v>0.01</v>
      </c>
      <c r="I72" s="103">
        <v>523</v>
      </c>
      <c r="J72" s="108">
        <f t="shared" ref="J72:J74" si="25">H72*I72</f>
        <v>5.23</v>
      </c>
      <c r="K72" s="21">
        <f t="shared" ref="K72:K74" si="26">D72+H72</f>
        <v>0.02</v>
      </c>
      <c r="L72" s="210">
        <f t="shared" ref="L72:L74" si="27">F72+J72</f>
        <v>10.46</v>
      </c>
      <c r="M72" s="211"/>
    </row>
    <row r="73" spans="1:13" s="82" customFormat="1">
      <c r="A73" s="192" t="s">
        <v>22</v>
      </c>
      <c r="B73" s="193"/>
      <c r="C73" s="26">
        <v>5.0000000000000001E-4</v>
      </c>
      <c r="D73" s="7">
        <f>C73*L7</f>
        <v>5.0000000000000001E-4</v>
      </c>
      <c r="E73" s="8">
        <v>60</v>
      </c>
      <c r="F73" s="8">
        <f t="shared" si="24"/>
        <v>0.03</v>
      </c>
      <c r="G73" s="121">
        <v>5.0000000000000001E-4</v>
      </c>
      <c r="H73" s="107">
        <f>G73*M7</f>
        <v>5.0000000000000001E-4</v>
      </c>
      <c r="I73" s="103">
        <v>60</v>
      </c>
      <c r="J73" s="108">
        <f t="shared" si="25"/>
        <v>0.03</v>
      </c>
      <c r="K73" s="21">
        <f t="shared" si="26"/>
        <v>1E-3</v>
      </c>
      <c r="L73" s="210">
        <f t="shared" si="27"/>
        <v>0.06</v>
      </c>
      <c r="M73" s="211"/>
    </row>
    <row r="74" spans="1:13" s="82" customFormat="1">
      <c r="A74" s="192" t="s">
        <v>19</v>
      </c>
      <c r="B74" s="193"/>
      <c r="C74" s="7">
        <v>5.0000000000000001E-4</v>
      </c>
      <c r="D74" s="7">
        <f>C74*L7</f>
        <v>5.0000000000000001E-4</v>
      </c>
      <c r="E74" s="8">
        <v>1426</v>
      </c>
      <c r="F74" s="8">
        <f t="shared" si="24"/>
        <v>0.71299999999999997</v>
      </c>
      <c r="G74" s="111">
        <v>5.0000000000000001E-4</v>
      </c>
      <c r="H74" s="107">
        <f>G74*M7</f>
        <v>5.0000000000000001E-4</v>
      </c>
      <c r="I74" s="103">
        <v>1426</v>
      </c>
      <c r="J74" s="108">
        <f t="shared" si="25"/>
        <v>0.71299999999999997</v>
      </c>
      <c r="K74" s="21">
        <f t="shared" si="26"/>
        <v>1E-3</v>
      </c>
      <c r="L74" s="210">
        <f t="shared" si="27"/>
        <v>1.4259999999999999</v>
      </c>
      <c r="M74" s="211"/>
    </row>
    <row r="75" spans="1:13" s="82" customFormat="1">
      <c r="A75" s="192"/>
      <c r="B75" s="193"/>
      <c r="C75" s="26"/>
      <c r="D75" s="7"/>
      <c r="E75" s="8"/>
      <c r="F75" s="8">
        <f>SUM(F72:F74)</f>
        <v>5.9730000000000008</v>
      </c>
      <c r="G75" s="121"/>
      <c r="H75" s="107"/>
      <c r="I75" s="103"/>
      <c r="J75" s="108">
        <f>SUM(J72:J74)</f>
        <v>5.9730000000000008</v>
      </c>
      <c r="K75" s="21"/>
      <c r="L75" s="85"/>
      <c r="M75" s="86"/>
    </row>
    <row r="76" spans="1:13" s="82" customFormat="1" ht="14.45" customHeight="1">
      <c r="A76" s="187" t="s">
        <v>62</v>
      </c>
      <c r="B76" s="188"/>
      <c r="C76" s="7">
        <v>2.6800000000000001E-2</v>
      </c>
      <c r="D76" s="7">
        <f>C76*L7</f>
        <v>2.6800000000000001E-2</v>
      </c>
      <c r="E76" s="8">
        <v>250</v>
      </c>
      <c r="F76" s="8">
        <f t="shared" si="16"/>
        <v>6.7</v>
      </c>
      <c r="G76" s="111">
        <v>2.6800000000000001E-2</v>
      </c>
      <c r="H76" s="107">
        <f>G76*M7</f>
        <v>2.6800000000000001E-2</v>
      </c>
      <c r="I76" s="103">
        <v>250</v>
      </c>
      <c r="J76" s="108">
        <f t="shared" si="17"/>
        <v>6.7</v>
      </c>
      <c r="K76" s="21">
        <f t="shared" si="18"/>
        <v>5.3600000000000002E-2</v>
      </c>
      <c r="L76" s="210">
        <f t="shared" si="19"/>
        <v>13.4</v>
      </c>
      <c r="M76" s="216"/>
    </row>
    <row r="77" spans="1:13">
      <c r="A77" s="192" t="s">
        <v>26</v>
      </c>
      <c r="B77" s="193"/>
      <c r="C77" s="26">
        <v>7.0000000000000001E-3</v>
      </c>
      <c r="D77" s="7">
        <f>C77*L7</f>
        <v>7.0000000000000001E-3</v>
      </c>
      <c r="E77" s="8">
        <v>120</v>
      </c>
      <c r="F77" s="8">
        <f t="shared" si="16"/>
        <v>0.84</v>
      </c>
      <c r="G77" s="121">
        <v>7.0000000000000001E-3</v>
      </c>
      <c r="H77" s="107">
        <f>G77*M7</f>
        <v>7.0000000000000001E-3</v>
      </c>
      <c r="I77" s="103">
        <v>120</v>
      </c>
      <c r="J77" s="108">
        <f t="shared" si="17"/>
        <v>0.84</v>
      </c>
      <c r="K77" s="21">
        <f t="shared" si="18"/>
        <v>1.4E-2</v>
      </c>
      <c r="L77" s="210">
        <f t="shared" si="19"/>
        <v>1.68</v>
      </c>
      <c r="M77" s="211"/>
    </row>
    <row r="78" spans="1:13" ht="14.45" customHeight="1">
      <c r="A78" s="192"/>
      <c r="B78" s="193"/>
      <c r="C78" s="7"/>
      <c r="D78" s="7"/>
      <c r="E78" s="8"/>
      <c r="F78" s="8">
        <f>SUM(F76:F77)</f>
        <v>7.54</v>
      </c>
      <c r="G78" s="111"/>
      <c r="H78" s="107"/>
      <c r="I78" s="103"/>
      <c r="J78" s="108">
        <f>SUM(J76:J77)</f>
        <v>7.54</v>
      </c>
      <c r="K78" s="21"/>
      <c r="L78" s="47"/>
      <c r="M78" s="48"/>
    </row>
    <row r="79" spans="1:13">
      <c r="A79" s="187" t="s">
        <v>47</v>
      </c>
      <c r="B79" s="188"/>
      <c r="C79" s="7">
        <v>0.02</v>
      </c>
      <c r="D79" s="7">
        <f>C79*L7</f>
        <v>0.02</v>
      </c>
      <c r="E79" s="8">
        <v>94</v>
      </c>
      <c r="F79" s="8">
        <f>D79*E79</f>
        <v>1.8800000000000001</v>
      </c>
      <c r="G79" s="111">
        <v>0.03</v>
      </c>
      <c r="H79" s="107">
        <f>G79*M7</f>
        <v>0.03</v>
      </c>
      <c r="I79" s="103">
        <v>94</v>
      </c>
      <c r="J79" s="108">
        <f>H79*I79</f>
        <v>2.82</v>
      </c>
      <c r="K79" s="21">
        <f>D79+H79</f>
        <v>0.05</v>
      </c>
      <c r="L79" s="210">
        <f>F79+J79</f>
        <v>4.7</v>
      </c>
      <c r="M79" s="216"/>
    </row>
    <row r="80" spans="1:13">
      <c r="A80" s="187"/>
      <c r="B80" s="188"/>
      <c r="C80" s="7"/>
      <c r="D80" s="7"/>
      <c r="E80" s="8"/>
      <c r="F80" s="8"/>
      <c r="G80" s="111"/>
      <c r="H80" s="107"/>
      <c r="I80" s="103"/>
      <c r="J80" s="108"/>
      <c r="K80" s="21"/>
      <c r="L80" s="210"/>
      <c r="M80" s="216"/>
    </row>
    <row r="81" spans="1:13">
      <c r="A81" s="187" t="s">
        <v>38</v>
      </c>
      <c r="B81" s="188"/>
      <c r="C81" s="7">
        <v>0.05</v>
      </c>
      <c r="D81" s="7">
        <f>C81*L7</f>
        <v>0.05</v>
      </c>
      <c r="E81" s="8">
        <v>92</v>
      </c>
      <c r="F81" s="8">
        <f>D81*E81</f>
        <v>4.6000000000000005</v>
      </c>
      <c r="G81" s="111">
        <v>0.06</v>
      </c>
      <c r="H81" s="107">
        <f>G81*M7</f>
        <v>0.06</v>
      </c>
      <c r="I81" s="103">
        <v>92</v>
      </c>
      <c r="J81" s="108">
        <f>H81*I81</f>
        <v>5.52</v>
      </c>
      <c r="K81" s="21">
        <f>D81+H81</f>
        <v>0.11</v>
      </c>
      <c r="L81" s="210">
        <f>F81+J81</f>
        <v>10.120000000000001</v>
      </c>
      <c r="M81" s="216"/>
    </row>
    <row r="82" spans="1:13" ht="14.45" customHeight="1">
      <c r="A82" s="187"/>
      <c r="B82" s="188"/>
      <c r="C82" s="7"/>
      <c r="D82" s="7"/>
      <c r="E82" s="8"/>
      <c r="F82" s="8"/>
      <c r="G82" s="112"/>
      <c r="H82" s="112"/>
      <c r="I82" s="103"/>
      <c r="J82" s="108"/>
      <c r="K82" s="21"/>
      <c r="L82" s="47"/>
      <c r="M82" s="49"/>
    </row>
    <row r="83" spans="1:13">
      <c r="A83" s="201" t="s">
        <v>3</v>
      </c>
      <c r="B83" s="202"/>
      <c r="C83" s="9"/>
      <c r="D83" s="10"/>
      <c r="E83" s="10"/>
      <c r="F83" s="10">
        <f>F31+F32+F37+F38+F40+F49+F60+F66+F71+F75+F78+F79+F81</f>
        <v>182.70425</v>
      </c>
      <c r="G83" s="117"/>
      <c r="H83" s="117"/>
      <c r="I83" s="118"/>
      <c r="J83" s="119">
        <f>J31+J32+J37+J38+J40+J49+J60+J66+J71+J75+J78+J79+J81</f>
        <v>218.30346000000003</v>
      </c>
      <c r="K83" s="21">
        <f>D83+H83</f>
        <v>0</v>
      </c>
      <c r="L83" s="214">
        <f>SUM(L27:L82)</f>
        <v>401.00770999999992</v>
      </c>
      <c r="M83" s="215"/>
    </row>
    <row r="84" spans="1:13">
      <c r="A84" s="39"/>
      <c r="B84" s="39"/>
      <c r="C84" s="39"/>
      <c r="D84" s="39"/>
      <c r="E84" s="39"/>
      <c r="F84" s="39"/>
      <c r="G84" s="40"/>
      <c r="H84" s="40"/>
      <c r="I84" s="40"/>
      <c r="J84" s="40"/>
      <c r="K84" s="40"/>
      <c r="L84" s="40"/>
      <c r="M84" s="40"/>
    </row>
    <row r="86" spans="1:13">
      <c r="E86" s="44" t="s">
        <v>56</v>
      </c>
      <c r="F86" s="25">
        <f>F31+F32+F37+F38+F40</f>
        <v>56.01455</v>
      </c>
      <c r="J86" s="25">
        <f>J31+J32+J37+J38+J40</f>
        <v>65.2316</v>
      </c>
      <c r="M86" s="25">
        <f>F83+J83</f>
        <v>401.00771000000003</v>
      </c>
    </row>
    <row r="87" spans="1:13">
      <c r="E87" s="44" t="s">
        <v>57</v>
      </c>
      <c r="F87" s="25">
        <f>F49+F60+F66+F71+F75+F78+F79+F81</f>
        <v>126.6897</v>
      </c>
      <c r="J87" s="25">
        <f>J49+J60+J66+J71+J75+J78+J79+J81</f>
        <v>153.07186000000002</v>
      </c>
    </row>
    <row r="88" spans="1:13">
      <c r="F88" s="25">
        <f>SUM(F86:F87)</f>
        <v>182.70425</v>
      </c>
      <c r="J88" s="25">
        <f>SUM(J86:J87)</f>
        <v>218.30346000000003</v>
      </c>
    </row>
    <row r="90" spans="1:13">
      <c r="F90" s="25"/>
      <c r="J90" s="25"/>
    </row>
  </sheetData>
  <mergeCells count="143">
    <mergeCell ref="L76:M76"/>
    <mergeCell ref="A77:B77"/>
    <mergeCell ref="L77:M77"/>
    <mergeCell ref="A78:B78"/>
    <mergeCell ref="A65:B65"/>
    <mergeCell ref="A79:B79"/>
    <mergeCell ref="L79:M79"/>
    <mergeCell ref="L81:M81"/>
    <mergeCell ref="L70:M70"/>
    <mergeCell ref="L72:M72"/>
    <mergeCell ref="L73:M73"/>
    <mergeCell ref="L74:M74"/>
    <mergeCell ref="A80:B80"/>
    <mergeCell ref="A70:B70"/>
    <mergeCell ref="A71:B71"/>
    <mergeCell ref="A72:B72"/>
    <mergeCell ref="A73:B73"/>
    <mergeCell ref="A74:B74"/>
    <mergeCell ref="A75:B75"/>
    <mergeCell ref="L80:M80"/>
    <mergeCell ref="A68:B68"/>
    <mergeCell ref="A69:B69"/>
    <mergeCell ref="L67:M67"/>
    <mergeCell ref="A82:B82"/>
    <mergeCell ref="A83:B83"/>
    <mergeCell ref="L83:M83"/>
    <mergeCell ref="A59:B59"/>
    <mergeCell ref="A31:B31"/>
    <mergeCell ref="A33:B33"/>
    <mergeCell ref="L32:M32"/>
    <mergeCell ref="L40:M40"/>
    <mergeCell ref="A36:B36"/>
    <mergeCell ref="A64:B64"/>
    <mergeCell ref="A53:B53"/>
    <mergeCell ref="L55:M55"/>
    <mergeCell ref="L63:M63"/>
    <mergeCell ref="A50:B50"/>
    <mergeCell ref="A42:B42"/>
    <mergeCell ref="L33:M33"/>
    <mergeCell ref="L58:M58"/>
    <mergeCell ref="L59:M59"/>
    <mergeCell ref="L62:M62"/>
    <mergeCell ref="A58:B58"/>
    <mergeCell ref="A61:B61"/>
    <mergeCell ref="A81:B81"/>
    <mergeCell ref="A67:B67"/>
    <mergeCell ref="A76:B76"/>
    <mergeCell ref="E17:H17"/>
    <mergeCell ref="A18:B18"/>
    <mergeCell ref="E18:H18"/>
    <mergeCell ref="A12:B12"/>
    <mergeCell ref="A54:B54"/>
    <mergeCell ref="A55:B55"/>
    <mergeCell ref="A34:B34"/>
    <mergeCell ref="A21:B21"/>
    <mergeCell ref="A10:B10"/>
    <mergeCell ref="A13:B13"/>
    <mergeCell ref="A11:B11"/>
    <mergeCell ref="A14:B14"/>
    <mergeCell ref="A16:B16"/>
    <mergeCell ref="A17:B17"/>
    <mergeCell ref="A15:B15"/>
    <mergeCell ref="A19:B19"/>
    <mergeCell ref="A20:B20"/>
    <mergeCell ref="E22:H22"/>
    <mergeCell ref="E23:H23"/>
    <mergeCell ref="A23:B23"/>
    <mergeCell ref="A22:B22"/>
    <mergeCell ref="A24:B24"/>
    <mergeCell ref="E24:H24"/>
    <mergeCell ref="A29:B29"/>
    <mergeCell ref="L8:M8"/>
    <mergeCell ref="E10:H10"/>
    <mergeCell ref="E11:H11"/>
    <mergeCell ref="E12:H12"/>
    <mergeCell ref="E13:H13"/>
    <mergeCell ref="E14:H14"/>
    <mergeCell ref="E15:H15"/>
    <mergeCell ref="E16:H16"/>
    <mergeCell ref="B2:H2"/>
    <mergeCell ref="G4:I4"/>
    <mergeCell ref="B3:H3"/>
    <mergeCell ref="G5:I5"/>
    <mergeCell ref="A8:B9"/>
    <mergeCell ref="E8:G8"/>
    <mergeCell ref="I8:K8"/>
    <mergeCell ref="L26:M26"/>
    <mergeCell ref="A28:B28"/>
    <mergeCell ref="L28:M28"/>
    <mergeCell ref="A26:B26"/>
    <mergeCell ref="A32:B32"/>
    <mergeCell ref="L54:M54"/>
    <mergeCell ref="L49:M49"/>
    <mergeCell ref="L42:M42"/>
    <mergeCell ref="L50:M50"/>
    <mergeCell ref="L41:M41"/>
    <mergeCell ref="A40:B40"/>
    <mergeCell ref="L34:M34"/>
    <mergeCell ref="L39:M39"/>
    <mergeCell ref="L53:M53"/>
    <mergeCell ref="A35:B35"/>
    <mergeCell ref="L35:M35"/>
    <mergeCell ref="A27:B27"/>
    <mergeCell ref="A43:B43"/>
    <mergeCell ref="A44:B44"/>
    <mergeCell ref="A45:B45"/>
    <mergeCell ref="A46:B46"/>
    <mergeCell ref="A48:B48"/>
    <mergeCell ref="A47:B47"/>
    <mergeCell ref="L43:M43"/>
    <mergeCell ref="L46:M46"/>
    <mergeCell ref="L47:M47"/>
    <mergeCell ref="L48:M48"/>
    <mergeCell ref="A30:B30"/>
    <mergeCell ref="L29:M29"/>
    <mergeCell ref="A41:B41"/>
    <mergeCell ref="A38:B38"/>
    <mergeCell ref="A39:B39"/>
    <mergeCell ref="L30:M30"/>
    <mergeCell ref="L27:M27"/>
    <mergeCell ref="L36:M36"/>
    <mergeCell ref="A37:B37"/>
    <mergeCell ref="L38:M38"/>
    <mergeCell ref="L68:M68"/>
    <mergeCell ref="L69:M69"/>
    <mergeCell ref="A49:B49"/>
    <mergeCell ref="A56:B56"/>
    <mergeCell ref="A62:B62"/>
    <mergeCell ref="A57:B57"/>
    <mergeCell ref="L57:M57"/>
    <mergeCell ref="A63:B63"/>
    <mergeCell ref="L65:M65"/>
    <mergeCell ref="A51:B51"/>
    <mergeCell ref="A52:B52"/>
    <mergeCell ref="L51:M51"/>
    <mergeCell ref="L52:M52"/>
    <mergeCell ref="L56:M56"/>
    <mergeCell ref="L61:M61"/>
    <mergeCell ref="L64:M64"/>
    <mergeCell ref="A66:B66"/>
    <mergeCell ref="A60:B60"/>
    <mergeCell ref="L44:M44"/>
    <mergeCell ref="L45:M4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6"/>
  <sheetViews>
    <sheetView workbookViewId="0">
      <selection activeCell="P69" sqref="P69"/>
    </sheetView>
  </sheetViews>
  <sheetFormatPr defaultColWidth="8.85546875" defaultRowHeight="15"/>
  <cols>
    <col min="1" max="1" width="4" style="44" customWidth="1"/>
    <col min="2" max="2" width="30.85546875" style="44" customWidth="1"/>
    <col min="3" max="3" width="9.7109375" style="44" customWidth="1"/>
    <col min="4" max="4" width="10.28515625" style="44" customWidth="1"/>
    <col min="5" max="5" width="9.28515625" style="44" customWidth="1"/>
    <col min="6" max="6" width="8.28515625" style="44" customWidth="1"/>
    <col min="7" max="7" width="8" style="44" customWidth="1"/>
    <col min="8" max="8" width="7.28515625" style="44" customWidth="1"/>
    <col min="9" max="9" width="9.5703125" style="44" customWidth="1"/>
    <col min="10" max="10" width="7.7109375" style="44" customWidth="1"/>
    <col min="11" max="11" width="7.28515625" style="44" customWidth="1"/>
    <col min="12" max="12" width="7.7109375" style="44" customWidth="1"/>
    <col min="13" max="13" width="7.85546875" style="44" customWidth="1"/>
    <col min="14" max="16384" width="8.85546875" style="44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45"/>
      <c r="H6" s="45"/>
      <c r="I6" s="45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46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101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40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63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102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 ht="14.45" customHeight="1">
      <c r="A17" s="168" t="s">
        <v>103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ht="15" customHeight="1">
      <c r="A18" s="168" t="s">
        <v>104</v>
      </c>
      <c r="B18" s="170"/>
      <c r="C18" s="18">
        <v>180</v>
      </c>
      <c r="D18" s="55">
        <v>200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s="162" customFormat="1" ht="15" customHeight="1">
      <c r="A19" s="168" t="s">
        <v>68</v>
      </c>
      <c r="B19" s="170"/>
      <c r="C19" s="18">
        <v>200</v>
      </c>
      <c r="D19" s="55">
        <v>200</v>
      </c>
      <c r="E19" s="160"/>
      <c r="F19" s="161"/>
      <c r="G19" s="161"/>
      <c r="H19" s="161"/>
      <c r="I19" s="50"/>
      <c r="J19" s="50"/>
      <c r="K19" s="23"/>
      <c r="L19" s="23"/>
      <c r="M19" s="23"/>
    </row>
    <row r="20" spans="1:13">
      <c r="A20" s="168" t="s">
        <v>38</v>
      </c>
      <c r="B20" s="170"/>
      <c r="C20" s="18">
        <v>50</v>
      </c>
      <c r="D20" s="55">
        <v>60</v>
      </c>
      <c r="E20" s="183"/>
      <c r="F20" s="184"/>
      <c r="G20" s="184"/>
      <c r="H20" s="184"/>
      <c r="I20" s="50"/>
      <c r="J20" s="50"/>
      <c r="K20" s="23"/>
      <c r="L20" s="23"/>
      <c r="M20" s="23"/>
    </row>
    <row r="21" spans="1:13">
      <c r="A21" s="173" t="s">
        <v>47</v>
      </c>
      <c r="B21" s="174"/>
      <c r="C21" s="18">
        <v>20</v>
      </c>
      <c r="D21" s="56">
        <v>30</v>
      </c>
      <c r="E21" s="183"/>
      <c r="F21" s="184"/>
      <c r="G21" s="184"/>
      <c r="H21" s="184"/>
      <c r="I21" s="50"/>
      <c r="J21" s="50"/>
      <c r="K21" s="23"/>
      <c r="L21" s="23"/>
      <c r="M21" s="23"/>
    </row>
    <row r="22" spans="1:13" ht="14.45" customHeight="1" thickBot="1">
      <c r="A22" s="194"/>
      <c r="B22" s="195"/>
      <c r="C22" s="28"/>
      <c r="D22" s="27"/>
      <c r="E22" s="183"/>
      <c r="F22" s="184"/>
      <c r="G22" s="184"/>
      <c r="H22" s="184"/>
      <c r="I22" s="2"/>
      <c r="J22" s="2"/>
      <c r="K22" s="22"/>
      <c r="L22" s="22"/>
      <c r="M22" s="22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77" t="s">
        <v>8</v>
      </c>
      <c r="B24" s="191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3" t="s">
        <v>5</v>
      </c>
      <c r="L24" s="185" t="s">
        <v>7</v>
      </c>
      <c r="M24" s="186"/>
    </row>
    <row r="25" spans="1:13" ht="14.45" customHeight="1">
      <c r="A25" s="192" t="s">
        <v>64</v>
      </c>
      <c r="B25" s="193"/>
      <c r="C25" s="7">
        <v>3.7499999999999999E-2</v>
      </c>
      <c r="D25" s="7">
        <f>C25*L7</f>
        <v>3.7499999999999999E-2</v>
      </c>
      <c r="E25" s="8">
        <v>70</v>
      </c>
      <c r="F25" s="8">
        <f>D25*E25</f>
        <v>2.625</v>
      </c>
      <c r="G25" s="110">
        <v>0.05</v>
      </c>
      <c r="H25" s="122">
        <f>G25*M7</f>
        <v>0.05</v>
      </c>
      <c r="I25" s="123">
        <v>70</v>
      </c>
      <c r="J25" s="124">
        <f>H25*I25</f>
        <v>3.5</v>
      </c>
      <c r="K25" s="125">
        <f>D25+H25</f>
        <v>8.7499999999999994E-2</v>
      </c>
      <c r="L25" s="189">
        <f>F25+J25</f>
        <v>6.125</v>
      </c>
      <c r="M25" s="190"/>
    </row>
    <row r="26" spans="1:13" ht="14.45" customHeight="1">
      <c r="A26" s="192" t="s">
        <v>25</v>
      </c>
      <c r="B26" s="193"/>
      <c r="C26" s="7">
        <v>7.8E-2</v>
      </c>
      <c r="D26" s="7">
        <f>C26*L7</f>
        <v>7.8E-2</v>
      </c>
      <c r="E26" s="8">
        <v>111</v>
      </c>
      <c r="F26" s="8">
        <f>D26*E26</f>
        <v>8.6579999999999995</v>
      </c>
      <c r="G26" s="110">
        <v>0.104</v>
      </c>
      <c r="H26" s="122">
        <f>G26*M7</f>
        <v>0.104</v>
      </c>
      <c r="I26" s="123">
        <v>111</v>
      </c>
      <c r="J26" s="124">
        <f>H26*I26</f>
        <v>11.543999999999999</v>
      </c>
      <c r="K26" s="125">
        <f>D26+H26</f>
        <v>0.182</v>
      </c>
      <c r="L26" s="189">
        <f>F26+J26</f>
        <v>20.201999999999998</v>
      </c>
      <c r="M26" s="190"/>
    </row>
    <row r="27" spans="1:13" ht="14.45" customHeight="1">
      <c r="A27" s="187" t="s">
        <v>26</v>
      </c>
      <c r="B27" s="188"/>
      <c r="C27" s="7">
        <v>2.5000000000000001E-3</v>
      </c>
      <c r="D27" s="7">
        <f>C27*L7</f>
        <v>2.5000000000000001E-3</v>
      </c>
      <c r="E27" s="8">
        <v>120</v>
      </c>
      <c r="F27" s="8">
        <f>D27*E27</f>
        <v>0.3</v>
      </c>
      <c r="G27" s="110">
        <v>3.0000000000000001E-3</v>
      </c>
      <c r="H27" s="122">
        <f>G27*M7</f>
        <v>3.0000000000000001E-3</v>
      </c>
      <c r="I27" s="123">
        <v>120</v>
      </c>
      <c r="J27" s="124">
        <f t="shared" ref="J27:J39" si="0">H27*I27</f>
        <v>0.36</v>
      </c>
      <c r="K27" s="125">
        <f>D27+H27</f>
        <v>5.4999999999999997E-3</v>
      </c>
      <c r="L27" s="189">
        <f>F27+J27</f>
        <v>0.65999999999999992</v>
      </c>
      <c r="M27" s="190"/>
    </row>
    <row r="28" spans="1:13">
      <c r="A28" s="187" t="s">
        <v>19</v>
      </c>
      <c r="B28" s="188"/>
      <c r="C28" s="7">
        <v>7.4999999999999997E-3</v>
      </c>
      <c r="D28" s="7">
        <f>C28*L7</f>
        <v>7.4999999999999997E-3</v>
      </c>
      <c r="E28" s="8">
        <v>1426</v>
      </c>
      <c r="F28" s="8">
        <f>D28*E28</f>
        <v>10.695</v>
      </c>
      <c r="G28" s="110">
        <v>0.01</v>
      </c>
      <c r="H28" s="122">
        <f>G28*M7</f>
        <v>0.01</v>
      </c>
      <c r="I28" s="123">
        <v>1426</v>
      </c>
      <c r="J28" s="124">
        <f t="shared" si="0"/>
        <v>14.26</v>
      </c>
      <c r="K28" s="125">
        <f>D28+H28</f>
        <v>1.7500000000000002E-2</v>
      </c>
      <c r="L28" s="189">
        <f>F28+J28</f>
        <v>24.954999999999998</v>
      </c>
      <c r="M28" s="190"/>
    </row>
    <row r="29" spans="1:13" ht="14.45" customHeight="1">
      <c r="A29" s="192" t="s">
        <v>29</v>
      </c>
      <c r="B29" s="193"/>
      <c r="C29" s="7">
        <v>7.5000000000000002E-4</v>
      </c>
      <c r="D29" s="7">
        <f>C29*L7</f>
        <v>7.5000000000000002E-4</v>
      </c>
      <c r="E29" s="8">
        <v>35</v>
      </c>
      <c r="F29" s="8">
        <f>D29*E29</f>
        <v>2.6249999999999999E-2</v>
      </c>
      <c r="G29" s="110">
        <v>1E-3</v>
      </c>
      <c r="H29" s="122">
        <f>G29*L7</f>
        <v>1E-3</v>
      </c>
      <c r="I29" s="123">
        <v>35</v>
      </c>
      <c r="J29" s="124">
        <f>H29*I29</f>
        <v>3.5000000000000003E-2</v>
      </c>
      <c r="K29" s="125">
        <f>D29+H29</f>
        <v>1.75E-3</v>
      </c>
      <c r="L29" s="189">
        <f t="shared" ref="L29" si="1">F29+J29</f>
        <v>6.1249999999999999E-2</v>
      </c>
      <c r="M29" s="190"/>
    </row>
    <row r="30" spans="1:13" ht="14.45" customHeight="1">
      <c r="A30" s="192"/>
      <c r="B30" s="193"/>
      <c r="C30" s="7"/>
      <c r="D30" s="7"/>
      <c r="E30" s="8"/>
      <c r="F30" s="8">
        <f>SUM(F25:F29)</f>
        <v>22.30425</v>
      </c>
      <c r="G30" s="110"/>
      <c r="H30" s="122"/>
      <c r="I30" s="123"/>
      <c r="J30" s="124">
        <f>SUM(J25:J29)</f>
        <v>29.698999999999998</v>
      </c>
      <c r="K30" s="125"/>
      <c r="L30" s="126"/>
      <c r="M30" s="129"/>
    </row>
    <row r="31" spans="1:13" ht="14.45" customHeight="1">
      <c r="A31" s="192" t="s">
        <v>65</v>
      </c>
      <c r="B31" s="193"/>
      <c r="C31" s="7">
        <v>0.1</v>
      </c>
      <c r="D31" s="7">
        <f>C31*L7</f>
        <v>0.1</v>
      </c>
      <c r="E31" s="8">
        <v>330</v>
      </c>
      <c r="F31" s="8">
        <f>D31*E31</f>
        <v>33</v>
      </c>
      <c r="G31" s="111">
        <v>0.1</v>
      </c>
      <c r="H31" s="122">
        <f>G31*M7</f>
        <v>0.1</v>
      </c>
      <c r="I31" s="123">
        <v>330</v>
      </c>
      <c r="J31" s="124">
        <f t="shared" ref="J31" si="2">H31*I31</f>
        <v>33</v>
      </c>
      <c r="K31" s="125">
        <f t="shared" ref="K31" si="3">D31+H31</f>
        <v>0.2</v>
      </c>
      <c r="L31" s="189">
        <f t="shared" ref="L31" si="4">F31+J31</f>
        <v>66</v>
      </c>
      <c r="M31" s="190"/>
    </row>
    <row r="32" spans="1:13" ht="14.45" customHeight="1">
      <c r="A32" s="192"/>
      <c r="B32" s="193"/>
      <c r="C32" s="7"/>
      <c r="D32" s="7"/>
      <c r="E32" s="8"/>
      <c r="F32" s="8"/>
      <c r="G32" s="111"/>
      <c r="H32" s="122"/>
      <c r="I32" s="123"/>
      <c r="J32" s="124"/>
      <c r="K32" s="125"/>
      <c r="L32" s="189"/>
      <c r="M32" s="190"/>
    </row>
    <row r="33" spans="1:13" ht="14.45" customHeight="1">
      <c r="A33" s="199" t="s">
        <v>60</v>
      </c>
      <c r="B33" s="200"/>
      <c r="C33" s="29">
        <v>5.0000000000000001E-3</v>
      </c>
      <c r="D33" s="7">
        <f>C33*L7</f>
        <v>5.0000000000000001E-3</v>
      </c>
      <c r="E33" s="8">
        <v>1400</v>
      </c>
      <c r="F33" s="8">
        <f t="shared" ref="F33:F41" si="5">D33*E33</f>
        <v>7</v>
      </c>
      <c r="G33" s="110">
        <v>5.0000000000000001E-3</v>
      </c>
      <c r="H33" s="122">
        <f>G33*M7</f>
        <v>5.0000000000000001E-3</v>
      </c>
      <c r="I33" s="123">
        <v>1400</v>
      </c>
      <c r="J33" s="124">
        <f t="shared" si="0"/>
        <v>7</v>
      </c>
      <c r="K33" s="125">
        <f t="shared" ref="K33:K41" si="6">D33+H33</f>
        <v>0.01</v>
      </c>
      <c r="L33" s="189">
        <f>F33+J33</f>
        <v>14</v>
      </c>
      <c r="M33" s="190"/>
    </row>
    <row r="34" spans="1:13" ht="14.45" customHeight="1">
      <c r="A34" s="199" t="s">
        <v>26</v>
      </c>
      <c r="B34" s="200"/>
      <c r="C34" s="29">
        <v>7.0000000000000001E-3</v>
      </c>
      <c r="D34" s="7">
        <f>C34*L7</f>
        <v>7.0000000000000001E-3</v>
      </c>
      <c r="E34" s="8">
        <v>120</v>
      </c>
      <c r="F34" s="8">
        <f t="shared" si="5"/>
        <v>0.84</v>
      </c>
      <c r="G34" s="110">
        <v>7.0000000000000001E-3</v>
      </c>
      <c r="H34" s="122">
        <f>G34*M7</f>
        <v>7.0000000000000001E-3</v>
      </c>
      <c r="I34" s="123">
        <v>120</v>
      </c>
      <c r="J34" s="124">
        <f t="shared" si="0"/>
        <v>0.84</v>
      </c>
      <c r="K34" s="125">
        <f t="shared" si="6"/>
        <v>1.4E-2</v>
      </c>
      <c r="L34" s="189">
        <f>F34+J34</f>
        <v>1.68</v>
      </c>
      <c r="M34" s="190"/>
    </row>
    <row r="35" spans="1:13" ht="14.45" customHeight="1">
      <c r="A35" s="199" t="s">
        <v>25</v>
      </c>
      <c r="B35" s="200"/>
      <c r="C35" s="29">
        <v>0.13</v>
      </c>
      <c r="D35" s="7">
        <f>C35*L7</f>
        <v>0.13</v>
      </c>
      <c r="E35" s="8">
        <v>111</v>
      </c>
      <c r="F35" s="8">
        <f>D35*E35</f>
        <v>14.43</v>
      </c>
      <c r="G35" s="110">
        <v>0.13</v>
      </c>
      <c r="H35" s="122">
        <f>G35*M7</f>
        <v>0.13</v>
      </c>
      <c r="I35" s="123">
        <v>111</v>
      </c>
      <c r="J35" s="124">
        <f>H35*I35</f>
        <v>14.43</v>
      </c>
      <c r="K35" s="125">
        <f t="shared" si="6"/>
        <v>0.26</v>
      </c>
      <c r="L35" s="189">
        <f>F35+J35</f>
        <v>28.86</v>
      </c>
      <c r="M35" s="190"/>
    </row>
    <row r="36" spans="1:13">
      <c r="A36" s="197"/>
      <c r="B36" s="198"/>
      <c r="C36" s="29"/>
      <c r="D36" s="7"/>
      <c r="E36" s="8"/>
      <c r="F36" s="8">
        <f>SUM(F33:F35)</f>
        <v>22.27</v>
      </c>
      <c r="G36" s="110"/>
      <c r="H36" s="122"/>
      <c r="I36" s="123"/>
      <c r="J36" s="124">
        <f>SUM(J33:J35)</f>
        <v>22.27</v>
      </c>
      <c r="K36" s="125"/>
      <c r="L36" s="126"/>
      <c r="M36" s="129"/>
    </row>
    <row r="37" spans="1:13" ht="14.45" customHeight="1">
      <c r="A37" s="192" t="s">
        <v>47</v>
      </c>
      <c r="B37" s="193"/>
      <c r="C37" s="7">
        <v>0.02</v>
      </c>
      <c r="D37" s="7">
        <f>C37*L7</f>
        <v>0.02</v>
      </c>
      <c r="E37" s="8">
        <v>94</v>
      </c>
      <c r="F37" s="8">
        <f t="shared" si="5"/>
        <v>1.8800000000000001</v>
      </c>
      <c r="G37" s="111">
        <v>0.03</v>
      </c>
      <c r="H37" s="122">
        <f>G37*M7</f>
        <v>0.03</v>
      </c>
      <c r="I37" s="123">
        <v>94</v>
      </c>
      <c r="J37" s="124">
        <f t="shared" si="0"/>
        <v>2.82</v>
      </c>
      <c r="K37" s="125">
        <f t="shared" si="6"/>
        <v>0.05</v>
      </c>
      <c r="L37" s="189">
        <f>F37+J37</f>
        <v>4.7</v>
      </c>
      <c r="M37" s="190"/>
    </row>
    <row r="38" spans="1:13" ht="14.45" customHeight="1">
      <c r="A38" s="192"/>
      <c r="B38" s="193"/>
      <c r="C38" s="7"/>
      <c r="D38" s="7"/>
      <c r="E38" s="8"/>
      <c r="F38" s="8"/>
      <c r="G38" s="110"/>
      <c r="H38" s="122"/>
      <c r="I38" s="123"/>
      <c r="J38" s="124"/>
      <c r="K38" s="125"/>
      <c r="L38" s="189"/>
      <c r="M38" s="190"/>
    </row>
    <row r="39" spans="1:13" ht="14.45" customHeight="1">
      <c r="A39" s="192" t="s">
        <v>38</v>
      </c>
      <c r="B39" s="193"/>
      <c r="C39" s="7">
        <v>0.04</v>
      </c>
      <c r="D39" s="7">
        <f>C39*L7</f>
        <v>0.04</v>
      </c>
      <c r="E39" s="8">
        <v>92</v>
      </c>
      <c r="F39" s="8">
        <f t="shared" si="5"/>
        <v>3.68</v>
      </c>
      <c r="G39" s="110">
        <v>0.04</v>
      </c>
      <c r="H39" s="122">
        <f>G39*M7</f>
        <v>0.04</v>
      </c>
      <c r="I39" s="123">
        <v>92</v>
      </c>
      <c r="J39" s="124">
        <f t="shared" si="0"/>
        <v>3.68</v>
      </c>
      <c r="K39" s="125">
        <f t="shared" si="6"/>
        <v>0.08</v>
      </c>
      <c r="L39" s="189">
        <f t="shared" ref="L39:L41" si="7">F39+J39</f>
        <v>7.36</v>
      </c>
      <c r="M39" s="190"/>
    </row>
    <row r="40" spans="1:13" ht="14.45" customHeight="1">
      <c r="A40" s="192"/>
      <c r="B40" s="193"/>
      <c r="C40" s="7"/>
      <c r="D40" s="7"/>
      <c r="E40" s="8"/>
      <c r="F40" s="8"/>
      <c r="G40" s="110"/>
      <c r="H40" s="111"/>
      <c r="I40" s="123"/>
      <c r="J40" s="124"/>
      <c r="K40" s="125"/>
      <c r="L40" s="189"/>
      <c r="M40" s="190"/>
    </row>
    <row r="41" spans="1:13" ht="14.45" customHeight="1">
      <c r="A41" s="192" t="s">
        <v>102</v>
      </c>
      <c r="B41" s="193"/>
      <c r="C41" s="26">
        <v>9.2999999999999999E-2</v>
      </c>
      <c r="D41" s="7">
        <f>C41*M7</f>
        <v>9.2999999999999999E-2</v>
      </c>
      <c r="E41" s="8">
        <v>270</v>
      </c>
      <c r="F41" s="8">
        <f t="shared" si="5"/>
        <v>25.11</v>
      </c>
      <c r="G41" s="113">
        <v>0.155</v>
      </c>
      <c r="H41" s="111">
        <f>G41*M7</f>
        <v>0.155</v>
      </c>
      <c r="I41" s="123">
        <v>270</v>
      </c>
      <c r="J41" s="124">
        <f>H41*I41</f>
        <v>41.85</v>
      </c>
      <c r="K41" s="125">
        <f t="shared" si="6"/>
        <v>0.248</v>
      </c>
      <c r="L41" s="189">
        <f t="shared" si="7"/>
        <v>66.960000000000008</v>
      </c>
      <c r="M41" s="190"/>
    </row>
    <row r="42" spans="1:13" ht="14.45" customHeight="1">
      <c r="A42" s="192"/>
      <c r="B42" s="193"/>
      <c r="C42" s="7"/>
      <c r="D42" s="7"/>
      <c r="E42" s="8"/>
      <c r="F42" s="8"/>
      <c r="G42" s="111"/>
      <c r="H42" s="111"/>
      <c r="I42" s="128"/>
      <c r="J42" s="124"/>
      <c r="K42" s="125"/>
      <c r="L42" s="189"/>
      <c r="M42" s="190"/>
    </row>
    <row r="43" spans="1:13" ht="14.45" customHeight="1">
      <c r="A43" s="192" t="s">
        <v>28</v>
      </c>
      <c r="B43" s="193"/>
      <c r="C43" s="7">
        <v>0.04</v>
      </c>
      <c r="D43" s="15">
        <f>C43*L7</f>
        <v>0.04</v>
      </c>
      <c r="E43" s="16">
        <v>300</v>
      </c>
      <c r="F43" s="16">
        <f t="shared" ref="F43:F52" si="8">D43*E43</f>
        <v>12</v>
      </c>
      <c r="G43" s="111">
        <v>4.8000000000000001E-2</v>
      </c>
      <c r="H43" s="111">
        <f>G43*M7</f>
        <v>4.8000000000000001E-2</v>
      </c>
      <c r="I43" s="123">
        <v>300</v>
      </c>
      <c r="J43" s="124">
        <f t="shared" ref="J43:J52" si="9">H43*I43</f>
        <v>14.4</v>
      </c>
      <c r="K43" s="125">
        <f t="shared" ref="K43:K52" si="10">D43+H43</f>
        <v>8.7999999999999995E-2</v>
      </c>
      <c r="L43" s="189">
        <f t="shared" ref="L43:L50" si="11">F43+J43</f>
        <v>26.4</v>
      </c>
      <c r="M43" s="190"/>
    </row>
    <row r="44" spans="1:13" s="87" customFormat="1" ht="14.45" customHeight="1">
      <c r="A44" s="192" t="s">
        <v>36</v>
      </c>
      <c r="B44" s="193"/>
      <c r="C44" s="7">
        <v>5.1999999999999998E-2</v>
      </c>
      <c r="D44" s="15">
        <f>C44*L7</f>
        <v>5.1999999999999998E-2</v>
      </c>
      <c r="E44" s="16">
        <v>50</v>
      </c>
      <c r="F44" s="16">
        <f>D44*E44</f>
        <v>2.6</v>
      </c>
      <c r="G44" s="111">
        <v>6.5000000000000002E-2</v>
      </c>
      <c r="H44" s="111">
        <f>G44*M7</f>
        <v>6.5000000000000002E-2</v>
      </c>
      <c r="I44" s="123">
        <v>50</v>
      </c>
      <c r="J44" s="124">
        <f>H44*I44</f>
        <v>3.25</v>
      </c>
      <c r="K44" s="125">
        <f>D44+H44</f>
        <v>0.11699999999999999</v>
      </c>
      <c r="L44" s="189">
        <f>F44+J44</f>
        <v>5.85</v>
      </c>
      <c r="M44" s="190"/>
    </row>
    <row r="45" spans="1:13" ht="14.45" customHeight="1">
      <c r="A45" s="192" t="s">
        <v>24</v>
      </c>
      <c r="B45" s="193"/>
      <c r="C45" s="15">
        <v>6.5000000000000002E-2</v>
      </c>
      <c r="D45" s="7">
        <f>C45*L7</f>
        <v>6.5000000000000002E-2</v>
      </c>
      <c r="E45" s="8">
        <v>70</v>
      </c>
      <c r="F45" s="8">
        <f t="shared" si="8"/>
        <v>4.55</v>
      </c>
      <c r="G45" s="111">
        <v>8.1000000000000003E-2</v>
      </c>
      <c r="H45" s="111">
        <f>G45*M7</f>
        <v>8.1000000000000003E-2</v>
      </c>
      <c r="I45" s="123">
        <v>70</v>
      </c>
      <c r="J45" s="124">
        <f t="shared" si="9"/>
        <v>5.67</v>
      </c>
      <c r="K45" s="125">
        <f t="shared" si="10"/>
        <v>0.14600000000000002</v>
      </c>
      <c r="L45" s="189">
        <f t="shared" si="11"/>
        <v>10.219999999999999</v>
      </c>
      <c r="M45" s="190"/>
    </row>
    <row r="46" spans="1:13">
      <c r="A46" s="192" t="s">
        <v>53</v>
      </c>
      <c r="B46" s="193"/>
      <c r="C46" s="7">
        <v>9.7599999999999996E-3</v>
      </c>
      <c r="D46" s="15">
        <f>C46*L7</f>
        <v>9.7599999999999996E-3</v>
      </c>
      <c r="E46" s="16">
        <v>50</v>
      </c>
      <c r="F46" s="16">
        <f t="shared" si="8"/>
        <v>0.48799999999999999</v>
      </c>
      <c r="G46" s="111">
        <v>1.2200000000000001E-2</v>
      </c>
      <c r="H46" s="111">
        <f>G46*M7</f>
        <v>1.2200000000000001E-2</v>
      </c>
      <c r="I46" s="123">
        <v>50</v>
      </c>
      <c r="J46" s="124">
        <f t="shared" si="9"/>
        <v>0.61</v>
      </c>
      <c r="K46" s="125">
        <f t="shared" si="10"/>
        <v>2.196E-2</v>
      </c>
      <c r="L46" s="189">
        <f t="shared" si="11"/>
        <v>1.0979999999999999</v>
      </c>
      <c r="M46" s="190"/>
    </row>
    <row r="47" spans="1:13" ht="14.45" customHeight="1">
      <c r="A47" s="192" t="s">
        <v>27</v>
      </c>
      <c r="B47" s="193"/>
      <c r="C47" s="15">
        <v>5.0000000000000001E-3</v>
      </c>
      <c r="D47" s="7">
        <f>C47*L7</f>
        <v>5.0000000000000001E-3</v>
      </c>
      <c r="E47" s="8">
        <v>65</v>
      </c>
      <c r="F47" s="8">
        <f t="shared" si="8"/>
        <v>0.32500000000000001</v>
      </c>
      <c r="G47" s="111">
        <v>6.4999999999999997E-3</v>
      </c>
      <c r="H47" s="111">
        <f>G47*M7</f>
        <v>6.4999999999999997E-3</v>
      </c>
      <c r="I47" s="123">
        <v>65</v>
      </c>
      <c r="J47" s="124">
        <f t="shared" si="9"/>
        <v>0.42249999999999999</v>
      </c>
      <c r="K47" s="125">
        <f t="shared" si="10"/>
        <v>1.15E-2</v>
      </c>
      <c r="L47" s="189">
        <f t="shared" si="11"/>
        <v>0.74750000000000005</v>
      </c>
      <c r="M47" s="190"/>
    </row>
    <row r="48" spans="1:13">
      <c r="A48" s="192" t="s">
        <v>61</v>
      </c>
      <c r="B48" s="193"/>
      <c r="C48" s="7">
        <v>7.2199999999999999E-3</v>
      </c>
      <c r="D48" s="15">
        <f>C48*L7</f>
        <v>7.2199999999999999E-3</v>
      </c>
      <c r="E48" s="16">
        <v>420</v>
      </c>
      <c r="F48" s="16">
        <f t="shared" si="8"/>
        <v>3.0324</v>
      </c>
      <c r="G48" s="111">
        <v>9.0200000000000002E-3</v>
      </c>
      <c r="H48" s="111">
        <f>G48*M7</f>
        <v>9.0200000000000002E-3</v>
      </c>
      <c r="I48" s="123">
        <v>420</v>
      </c>
      <c r="J48" s="124">
        <f t="shared" si="9"/>
        <v>3.7884000000000002</v>
      </c>
      <c r="K48" s="125">
        <f t="shared" si="10"/>
        <v>1.6240000000000001E-2</v>
      </c>
      <c r="L48" s="189">
        <f t="shared" si="11"/>
        <v>6.8208000000000002</v>
      </c>
      <c r="M48" s="190"/>
    </row>
    <row r="49" spans="1:13" s="87" customFormat="1">
      <c r="A49" s="192" t="s">
        <v>21</v>
      </c>
      <c r="B49" s="193"/>
      <c r="C49" s="7">
        <v>4.8799999999999998E-3</v>
      </c>
      <c r="D49" s="15">
        <f>C49*L7</f>
        <v>4.8799999999999998E-3</v>
      </c>
      <c r="E49" s="16">
        <v>523</v>
      </c>
      <c r="F49" s="16">
        <f t="shared" si="8"/>
        <v>2.5522399999999998</v>
      </c>
      <c r="G49" s="111">
        <f>0.0061</f>
        <v>6.1000000000000004E-3</v>
      </c>
      <c r="H49" s="111">
        <f>G49*M7</f>
        <v>6.1000000000000004E-3</v>
      </c>
      <c r="I49" s="123">
        <v>523</v>
      </c>
      <c r="J49" s="124">
        <f t="shared" si="9"/>
        <v>3.1903000000000001</v>
      </c>
      <c r="K49" s="125">
        <f>D49+H49</f>
        <v>1.098E-2</v>
      </c>
      <c r="L49" s="189">
        <f>F49+J49</f>
        <v>5.74254</v>
      </c>
      <c r="M49" s="190"/>
    </row>
    <row r="50" spans="1:13" ht="14.45" customHeight="1">
      <c r="A50" s="192" t="s">
        <v>54</v>
      </c>
      <c r="B50" s="193"/>
      <c r="C50" s="15">
        <v>3.8999999999999998E-3</v>
      </c>
      <c r="D50" s="7">
        <f>C50*L7</f>
        <v>3.8999999999999998E-3</v>
      </c>
      <c r="E50" s="8">
        <v>195</v>
      </c>
      <c r="F50" s="8">
        <f t="shared" si="8"/>
        <v>0.76049999999999995</v>
      </c>
      <c r="G50" s="111">
        <v>4.8700000000000002E-3</v>
      </c>
      <c r="H50" s="111">
        <f>G50*M7</f>
        <v>4.8700000000000002E-3</v>
      </c>
      <c r="I50" s="123">
        <v>195</v>
      </c>
      <c r="J50" s="124">
        <f t="shared" si="9"/>
        <v>0.94964999999999999</v>
      </c>
      <c r="K50" s="125">
        <f t="shared" si="10"/>
        <v>8.77E-3</v>
      </c>
      <c r="L50" s="189">
        <f t="shared" si="11"/>
        <v>1.7101500000000001</v>
      </c>
      <c r="M50" s="190"/>
    </row>
    <row r="51" spans="1:13" ht="14.45" customHeight="1">
      <c r="A51" s="192" t="s">
        <v>55</v>
      </c>
      <c r="B51" s="193"/>
      <c r="C51" s="26">
        <v>1.0000000000000001E-5</v>
      </c>
      <c r="D51" s="7">
        <f>C51*L7</f>
        <v>1.0000000000000001E-5</v>
      </c>
      <c r="E51" s="8">
        <v>2050</v>
      </c>
      <c r="F51" s="8">
        <f t="shared" si="8"/>
        <v>2.0500000000000001E-2</v>
      </c>
      <c r="G51" s="113">
        <v>1.0000000000000001E-5</v>
      </c>
      <c r="H51" s="122">
        <f>G51*M7</f>
        <v>1.0000000000000001E-5</v>
      </c>
      <c r="I51" s="123">
        <v>2050</v>
      </c>
      <c r="J51" s="124">
        <f t="shared" si="9"/>
        <v>2.0500000000000001E-2</v>
      </c>
      <c r="K51" s="125">
        <f t="shared" si="10"/>
        <v>2.0000000000000002E-5</v>
      </c>
      <c r="L51" s="189">
        <f t="shared" ref="L51:L52" si="12">F51+J51</f>
        <v>4.1000000000000002E-2</v>
      </c>
      <c r="M51" s="190"/>
    </row>
    <row r="52" spans="1:13" ht="14.45" customHeight="1">
      <c r="A52" s="192" t="s">
        <v>29</v>
      </c>
      <c r="B52" s="193"/>
      <c r="C52" s="26">
        <v>2.9999999999999997E-4</v>
      </c>
      <c r="D52" s="7">
        <f>C52*L7</f>
        <v>2.9999999999999997E-4</v>
      </c>
      <c r="E52" s="8">
        <v>35</v>
      </c>
      <c r="F52" s="8">
        <f t="shared" si="8"/>
        <v>1.0499999999999999E-2</v>
      </c>
      <c r="G52" s="113">
        <v>3.6999999999999999E-4</v>
      </c>
      <c r="H52" s="122">
        <f>G52*M7</f>
        <v>3.6999999999999999E-4</v>
      </c>
      <c r="I52" s="123">
        <v>35</v>
      </c>
      <c r="J52" s="124">
        <f t="shared" si="9"/>
        <v>1.295E-2</v>
      </c>
      <c r="K52" s="125">
        <f t="shared" si="10"/>
        <v>6.7000000000000002E-4</v>
      </c>
      <c r="L52" s="189">
        <f t="shared" si="12"/>
        <v>2.3449999999999999E-2</v>
      </c>
      <c r="M52" s="190"/>
    </row>
    <row r="53" spans="1:13">
      <c r="A53" s="187"/>
      <c r="B53" s="188"/>
      <c r="C53" s="7"/>
      <c r="D53" s="7"/>
      <c r="E53" s="8"/>
      <c r="F53" s="8">
        <f>SUM(F43:F52)</f>
        <v>26.339139999999997</v>
      </c>
      <c r="G53" s="110"/>
      <c r="H53" s="122"/>
      <c r="I53" s="123"/>
      <c r="J53" s="124">
        <f>SUM(J43:J52)</f>
        <v>32.314299999999996</v>
      </c>
      <c r="K53" s="125"/>
      <c r="L53" s="126"/>
      <c r="M53" s="127"/>
    </row>
    <row r="54" spans="1:13" ht="14.45" customHeight="1">
      <c r="A54" s="187" t="s">
        <v>32</v>
      </c>
      <c r="B54" s="188"/>
      <c r="C54" s="7">
        <v>4.0770000000000001E-2</v>
      </c>
      <c r="D54" s="7">
        <f>C54*L7</f>
        <v>4.0770000000000001E-2</v>
      </c>
      <c r="E54" s="8">
        <v>150</v>
      </c>
      <c r="F54" s="8">
        <f t="shared" ref="F54:F60" si="13">D54*E54</f>
        <v>6.1154999999999999</v>
      </c>
      <c r="G54" s="110">
        <v>4.53E-2</v>
      </c>
      <c r="H54" s="122">
        <f>G54*M7</f>
        <v>4.53E-2</v>
      </c>
      <c r="I54" s="123">
        <v>150</v>
      </c>
      <c r="J54" s="124">
        <f t="shared" ref="J54:J60" si="14">H54*I54</f>
        <v>6.7949999999999999</v>
      </c>
      <c r="K54" s="125">
        <f t="shared" ref="K54:K60" si="15">D54+H54</f>
        <v>8.6070000000000008E-2</v>
      </c>
      <c r="L54" s="189">
        <f t="shared" ref="L54:L60" si="16">F54+J54</f>
        <v>12.910499999999999</v>
      </c>
      <c r="M54" s="190"/>
    </row>
    <row r="55" spans="1:13" ht="14.45" customHeight="1">
      <c r="A55" s="187" t="s">
        <v>28</v>
      </c>
      <c r="B55" s="188"/>
      <c r="C55" s="7">
        <v>9.4320000000000001E-2</v>
      </c>
      <c r="D55" s="7">
        <f>C55*L7</f>
        <v>9.4320000000000001E-2</v>
      </c>
      <c r="E55" s="8">
        <v>300</v>
      </c>
      <c r="F55" s="8">
        <f t="shared" si="13"/>
        <v>28.295999999999999</v>
      </c>
      <c r="G55" s="110">
        <v>0.1048</v>
      </c>
      <c r="H55" s="122">
        <f>G55*M7</f>
        <v>0.1048</v>
      </c>
      <c r="I55" s="123">
        <v>300</v>
      </c>
      <c r="J55" s="124">
        <f t="shared" si="14"/>
        <v>31.44</v>
      </c>
      <c r="K55" s="125">
        <f t="shared" si="15"/>
        <v>0.19912000000000002</v>
      </c>
      <c r="L55" s="189">
        <f t="shared" si="16"/>
        <v>59.736000000000004</v>
      </c>
      <c r="M55" s="190"/>
    </row>
    <row r="56" spans="1:13" ht="14.45" customHeight="1">
      <c r="A56" s="192" t="s">
        <v>27</v>
      </c>
      <c r="B56" s="193"/>
      <c r="C56" s="26">
        <v>1.2869999999999999E-2</v>
      </c>
      <c r="D56" s="7">
        <f>C56*L7</f>
        <v>1.2869999999999999E-2</v>
      </c>
      <c r="E56" s="8">
        <v>65</v>
      </c>
      <c r="F56" s="8">
        <f t="shared" si="13"/>
        <v>0.83655000000000002</v>
      </c>
      <c r="G56" s="121">
        <v>1.43E-2</v>
      </c>
      <c r="H56" s="122">
        <f>G56*M7</f>
        <v>1.43E-2</v>
      </c>
      <c r="I56" s="123">
        <v>65</v>
      </c>
      <c r="J56" s="124">
        <f t="shared" si="14"/>
        <v>0.92949999999999999</v>
      </c>
      <c r="K56" s="125">
        <f t="shared" si="15"/>
        <v>2.717E-2</v>
      </c>
      <c r="L56" s="189">
        <f t="shared" si="16"/>
        <v>1.7660499999999999</v>
      </c>
      <c r="M56" s="190"/>
    </row>
    <row r="57" spans="1:13">
      <c r="A57" s="192" t="s">
        <v>53</v>
      </c>
      <c r="B57" s="193"/>
      <c r="C57" s="7">
        <v>7.5599999999999999E-3</v>
      </c>
      <c r="D57" s="7">
        <f>C57*L7</f>
        <v>7.5599999999999999E-3</v>
      </c>
      <c r="E57" s="8">
        <v>50</v>
      </c>
      <c r="F57" s="8">
        <f t="shared" si="13"/>
        <v>0.378</v>
      </c>
      <c r="G57" s="111">
        <v>8.3999999999999995E-3</v>
      </c>
      <c r="H57" s="122">
        <f>G57*M7</f>
        <v>8.3999999999999995E-3</v>
      </c>
      <c r="I57" s="123">
        <v>50</v>
      </c>
      <c r="J57" s="124">
        <f t="shared" si="14"/>
        <v>0.42</v>
      </c>
      <c r="K57" s="125">
        <f t="shared" si="15"/>
        <v>1.5959999999999998E-2</v>
      </c>
      <c r="L57" s="189">
        <f t="shared" si="16"/>
        <v>0.79800000000000004</v>
      </c>
      <c r="M57" s="190"/>
    </row>
    <row r="58" spans="1:13">
      <c r="A58" s="192" t="s">
        <v>61</v>
      </c>
      <c r="B58" s="193"/>
      <c r="C58" s="7">
        <v>9.6299999999999997E-3</v>
      </c>
      <c r="D58" s="7">
        <f>C58*L7</f>
        <v>9.6299999999999997E-3</v>
      </c>
      <c r="E58" s="8">
        <v>420</v>
      </c>
      <c r="F58" s="8">
        <f t="shared" si="13"/>
        <v>4.0446</v>
      </c>
      <c r="G58" s="111">
        <v>1.0699999999999999E-2</v>
      </c>
      <c r="H58" s="122">
        <f>G58*M7</f>
        <v>1.0699999999999999E-2</v>
      </c>
      <c r="I58" s="123">
        <v>420</v>
      </c>
      <c r="J58" s="124">
        <f t="shared" si="14"/>
        <v>4.4939999999999998</v>
      </c>
      <c r="K58" s="125">
        <f t="shared" si="15"/>
        <v>2.0330000000000001E-2</v>
      </c>
      <c r="L58" s="189">
        <f t="shared" si="16"/>
        <v>8.5385999999999989</v>
      </c>
      <c r="M58" s="190"/>
    </row>
    <row r="59" spans="1:13">
      <c r="A59" s="192" t="s">
        <v>54</v>
      </c>
      <c r="B59" s="193"/>
      <c r="C59" s="7">
        <v>6.0299999999999998E-3</v>
      </c>
      <c r="D59" s="7">
        <f>C59*L7</f>
        <v>6.0299999999999998E-3</v>
      </c>
      <c r="E59" s="8">
        <v>195</v>
      </c>
      <c r="F59" s="8">
        <f t="shared" si="13"/>
        <v>1.1758500000000001</v>
      </c>
      <c r="G59" s="111">
        <v>6.7000000000000002E-3</v>
      </c>
      <c r="H59" s="122">
        <f>G59*M7</f>
        <v>6.7000000000000002E-3</v>
      </c>
      <c r="I59" s="123">
        <v>195</v>
      </c>
      <c r="J59" s="124">
        <f t="shared" si="14"/>
        <v>1.3065</v>
      </c>
      <c r="K59" s="125">
        <f t="shared" si="15"/>
        <v>1.273E-2</v>
      </c>
      <c r="L59" s="189">
        <f t="shared" si="16"/>
        <v>2.4823500000000003</v>
      </c>
      <c r="M59" s="190"/>
    </row>
    <row r="60" spans="1:13">
      <c r="A60" s="192" t="s">
        <v>29</v>
      </c>
      <c r="B60" s="193"/>
      <c r="C60" s="26">
        <v>7.2000000000000005E-4</v>
      </c>
      <c r="D60" s="7">
        <f>C60*L7</f>
        <v>7.2000000000000005E-4</v>
      </c>
      <c r="E60" s="8">
        <v>35</v>
      </c>
      <c r="F60" s="8">
        <f t="shared" si="13"/>
        <v>2.52E-2</v>
      </c>
      <c r="G60" s="121">
        <v>8.0000000000000004E-4</v>
      </c>
      <c r="H60" s="122">
        <f>G60*M7</f>
        <v>8.0000000000000004E-4</v>
      </c>
      <c r="I60" s="123">
        <v>35</v>
      </c>
      <c r="J60" s="124">
        <f t="shared" si="14"/>
        <v>2.8000000000000001E-2</v>
      </c>
      <c r="K60" s="125">
        <f t="shared" si="15"/>
        <v>1.5200000000000001E-3</v>
      </c>
      <c r="L60" s="189">
        <f t="shared" si="16"/>
        <v>5.3199999999999997E-2</v>
      </c>
      <c r="M60" s="190"/>
    </row>
    <row r="61" spans="1:13">
      <c r="A61" s="192"/>
      <c r="B61" s="193"/>
      <c r="C61" s="26"/>
      <c r="D61" s="7"/>
      <c r="E61" s="8"/>
      <c r="F61" s="8">
        <f>SUM(F54:F60)</f>
        <v>40.871699999999997</v>
      </c>
      <c r="G61" s="121"/>
      <c r="H61" s="122"/>
      <c r="I61" s="123"/>
      <c r="J61" s="124">
        <f>SUM(J54:J60)</f>
        <v>45.412999999999997</v>
      </c>
      <c r="K61" s="125"/>
      <c r="L61" s="126"/>
      <c r="M61" s="127"/>
    </row>
    <row r="62" spans="1:13" s="162" customFormat="1">
      <c r="A62" s="192" t="s">
        <v>59</v>
      </c>
      <c r="B62" s="193"/>
      <c r="C62" s="7">
        <v>4.4999999999999998E-2</v>
      </c>
      <c r="D62" s="7">
        <f>C62*L7</f>
        <v>4.4999999999999998E-2</v>
      </c>
      <c r="E62" s="8">
        <v>220</v>
      </c>
      <c r="F62" s="8">
        <f t="shared" ref="F62:F63" si="17">D62*E62</f>
        <v>9.9</v>
      </c>
      <c r="G62" s="111">
        <v>4.4999999999999998E-2</v>
      </c>
      <c r="H62" s="122">
        <f>G62*M7</f>
        <v>4.4999999999999998E-2</v>
      </c>
      <c r="I62" s="123">
        <v>220</v>
      </c>
      <c r="J62" s="124">
        <f t="shared" ref="J62:J63" si="18">H62*I62</f>
        <v>9.9</v>
      </c>
      <c r="K62" s="125">
        <f t="shared" ref="K62" si="19">D62+H62</f>
        <v>0.09</v>
      </c>
      <c r="L62" s="189">
        <f>F62+J62</f>
        <v>19.8</v>
      </c>
      <c r="M62" s="190"/>
    </row>
    <row r="63" spans="1:13" s="162" customFormat="1">
      <c r="A63" s="192" t="s">
        <v>26</v>
      </c>
      <c r="B63" s="193"/>
      <c r="C63" s="7">
        <v>7.0000000000000001E-3</v>
      </c>
      <c r="D63" s="7">
        <f>C63*L7</f>
        <v>7.0000000000000001E-3</v>
      </c>
      <c r="E63" s="8">
        <v>120</v>
      </c>
      <c r="F63" s="8">
        <f t="shared" si="17"/>
        <v>0.84</v>
      </c>
      <c r="G63" s="111">
        <v>7.0000000000000001E-3</v>
      </c>
      <c r="H63" s="122">
        <f>G63*M7</f>
        <v>7.0000000000000001E-3</v>
      </c>
      <c r="I63" s="123">
        <v>120</v>
      </c>
      <c r="J63" s="124">
        <f t="shared" si="18"/>
        <v>0.84</v>
      </c>
      <c r="K63" s="125">
        <f>D63+H63</f>
        <v>1.4E-2</v>
      </c>
      <c r="L63" s="206">
        <f>F63+J63</f>
        <v>1.68</v>
      </c>
      <c r="M63" s="207"/>
    </row>
    <row r="64" spans="1:13" s="162" customFormat="1">
      <c r="A64" s="192"/>
      <c r="B64" s="193"/>
      <c r="C64" s="7"/>
      <c r="D64" s="7"/>
      <c r="E64" s="8"/>
      <c r="F64" s="8">
        <f>SUM(F62:F63)</f>
        <v>10.74</v>
      </c>
      <c r="G64" s="111"/>
      <c r="H64" s="122"/>
      <c r="I64" s="123"/>
      <c r="J64" s="124">
        <f>SUM(J62:J63)</f>
        <v>10.74</v>
      </c>
      <c r="K64" s="125"/>
      <c r="L64" s="158"/>
      <c r="M64" s="159"/>
    </row>
    <row r="65" spans="1:13">
      <c r="A65" s="187" t="s">
        <v>47</v>
      </c>
      <c r="B65" s="188"/>
      <c r="C65" s="7">
        <v>0.02</v>
      </c>
      <c r="D65" s="7">
        <f>C65*L7</f>
        <v>0.02</v>
      </c>
      <c r="E65" s="8">
        <v>94</v>
      </c>
      <c r="F65" s="8">
        <f>D65*E65</f>
        <v>1.8800000000000001</v>
      </c>
      <c r="G65" s="111">
        <v>0.03</v>
      </c>
      <c r="H65" s="122">
        <f>G65*M7</f>
        <v>0.03</v>
      </c>
      <c r="I65" s="123">
        <v>94</v>
      </c>
      <c r="J65" s="124">
        <f>H65*I65</f>
        <v>2.82</v>
      </c>
      <c r="K65" s="125">
        <f>D65+H65</f>
        <v>0.05</v>
      </c>
      <c r="L65" s="189">
        <f>F65+J65</f>
        <v>4.7</v>
      </c>
      <c r="M65" s="205"/>
    </row>
    <row r="66" spans="1:13">
      <c r="A66" s="187"/>
      <c r="B66" s="188"/>
      <c r="C66" s="7"/>
      <c r="D66" s="7"/>
      <c r="E66" s="8"/>
      <c r="F66" s="8"/>
      <c r="G66" s="111"/>
      <c r="H66" s="122"/>
      <c r="I66" s="123"/>
      <c r="J66" s="124"/>
      <c r="K66" s="125"/>
      <c r="L66" s="189"/>
      <c r="M66" s="205"/>
    </row>
    <row r="67" spans="1:13">
      <c r="A67" s="187" t="s">
        <v>38</v>
      </c>
      <c r="B67" s="188"/>
      <c r="C67" s="7">
        <v>0.05</v>
      </c>
      <c r="D67" s="7">
        <f>C67*L7</f>
        <v>0.05</v>
      </c>
      <c r="E67" s="8">
        <v>92</v>
      </c>
      <c r="F67" s="8">
        <f>D67*E67</f>
        <v>4.6000000000000005</v>
      </c>
      <c r="G67" s="111">
        <v>0.06</v>
      </c>
      <c r="H67" s="122">
        <f>G67*M7</f>
        <v>0.06</v>
      </c>
      <c r="I67" s="123">
        <v>92</v>
      </c>
      <c r="J67" s="124">
        <f>H67*I67</f>
        <v>5.52</v>
      </c>
      <c r="K67" s="125">
        <f>D67+H67</f>
        <v>0.11</v>
      </c>
      <c r="L67" s="189">
        <f>F67+J67</f>
        <v>10.120000000000001</v>
      </c>
      <c r="M67" s="205"/>
    </row>
    <row r="68" spans="1:13" ht="14.45" customHeight="1">
      <c r="A68" s="187"/>
      <c r="B68" s="188"/>
      <c r="C68" s="7"/>
      <c r="D68" s="7"/>
      <c r="E68" s="8"/>
      <c r="F68" s="8"/>
      <c r="G68" s="111"/>
      <c r="H68" s="111"/>
      <c r="I68" s="123"/>
      <c r="J68" s="124"/>
      <c r="K68" s="125"/>
      <c r="L68" s="126"/>
      <c r="M68" s="129"/>
    </row>
    <row r="69" spans="1:13">
      <c r="A69" s="201" t="s">
        <v>3</v>
      </c>
      <c r="B69" s="202"/>
      <c r="C69" s="9"/>
      <c r="D69" s="10"/>
      <c r="E69" s="10"/>
      <c r="F69" s="10">
        <f>F30+F31+F36+F37+F39+F41+F53+F61+F62+F65+F67</f>
        <v>191.83508999999998</v>
      </c>
      <c r="G69" s="130"/>
      <c r="H69" s="130"/>
      <c r="I69" s="131"/>
      <c r="J69" s="132">
        <f>J30+J31+J36+J37+J39+J41+J53+J61+J62+J65+J67</f>
        <v>229.28629999999998</v>
      </c>
      <c r="K69" s="125">
        <f>D69+H69</f>
        <v>0</v>
      </c>
      <c r="L69" s="203">
        <f>SUM(L25:L68)</f>
        <v>422.80139000000014</v>
      </c>
      <c r="M69" s="204"/>
    </row>
    <row r="70" spans="1:13">
      <c r="A70" s="39"/>
      <c r="B70" s="39"/>
      <c r="C70" s="39"/>
      <c r="D70" s="39"/>
      <c r="E70" s="39"/>
      <c r="F70" s="39"/>
      <c r="G70" s="40"/>
      <c r="H70" s="40"/>
      <c r="I70" s="40"/>
      <c r="J70" s="40"/>
      <c r="K70" s="40"/>
      <c r="L70" s="40"/>
      <c r="M70" s="40"/>
    </row>
    <row r="72" spans="1:13">
      <c r="E72" s="44" t="s">
        <v>56</v>
      </c>
      <c r="F72" s="25">
        <f>F30+F31+F36+F37+F39</f>
        <v>83.134249999999994</v>
      </c>
      <c r="J72" s="25">
        <f>J30+J31+J36+J37+J39</f>
        <v>91.468999999999994</v>
      </c>
      <c r="M72" s="25">
        <f>F69+J69</f>
        <v>421.12138999999996</v>
      </c>
    </row>
    <row r="73" spans="1:13">
      <c r="E73" s="44" t="s">
        <v>57</v>
      </c>
      <c r="F73" s="25">
        <f>F41+F53+F61+F62+F65+F67</f>
        <v>108.70084</v>
      </c>
      <c r="J73" s="25">
        <f>J41+J53+J61+J62+J65+J67</f>
        <v>137.81729999999999</v>
      </c>
    </row>
    <row r="74" spans="1:13">
      <c r="F74" s="25">
        <f>SUM(F72:F73)</f>
        <v>191.83508999999998</v>
      </c>
      <c r="J74" s="25">
        <f>SUM(J72:J73)</f>
        <v>229.28629999999998</v>
      </c>
    </row>
    <row r="76" spans="1:13">
      <c r="F76" s="25"/>
      <c r="J76" s="25"/>
    </row>
  </sheetData>
  <mergeCells count="119">
    <mergeCell ref="A57:B57"/>
    <mergeCell ref="L57:M57"/>
    <mergeCell ref="L65:M65"/>
    <mergeCell ref="L56:M56"/>
    <mergeCell ref="L55:M55"/>
    <mergeCell ref="A62:B62"/>
    <mergeCell ref="A63:B63"/>
    <mergeCell ref="A50:B50"/>
    <mergeCell ref="L54:M54"/>
    <mergeCell ref="A48:B48"/>
    <mergeCell ref="L50:M50"/>
    <mergeCell ref="L48:M48"/>
    <mergeCell ref="A49:B49"/>
    <mergeCell ref="L49:M49"/>
    <mergeCell ref="A68:B68"/>
    <mergeCell ref="A69:B69"/>
    <mergeCell ref="L69:M69"/>
    <mergeCell ref="L67:M67"/>
    <mergeCell ref="A67:B67"/>
    <mergeCell ref="A66:B66"/>
    <mergeCell ref="A55:B55"/>
    <mergeCell ref="A64:B64"/>
    <mergeCell ref="A65:B65"/>
    <mergeCell ref="A59:B59"/>
    <mergeCell ref="L59:M59"/>
    <mergeCell ref="A56:B56"/>
    <mergeCell ref="A58:B58"/>
    <mergeCell ref="L60:M60"/>
    <mergeCell ref="A60:B60"/>
    <mergeCell ref="A61:B61"/>
    <mergeCell ref="L58:M58"/>
    <mergeCell ref="L63:M63"/>
    <mergeCell ref="A54:B54"/>
    <mergeCell ref="L40:M40"/>
    <mergeCell ref="L46:M46"/>
    <mergeCell ref="A46:B46"/>
    <mergeCell ref="A39:B39"/>
    <mergeCell ref="A41:B41"/>
    <mergeCell ref="L39:M39"/>
    <mergeCell ref="L41:M41"/>
    <mergeCell ref="A40:B40"/>
    <mergeCell ref="A44:B44"/>
    <mergeCell ref="L44:M44"/>
    <mergeCell ref="L42:M42"/>
    <mergeCell ref="L43:M43"/>
    <mergeCell ref="L45:M45"/>
    <mergeCell ref="A42:B42"/>
    <mergeCell ref="A43:B43"/>
    <mergeCell ref="A45:B45"/>
    <mergeCell ref="A47:B47"/>
    <mergeCell ref="A51:B51"/>
    <mergeCell ref="L51:M51"/>
    <mergeCell ref="L52:M52"/>
    <mergeCell ref="A52:B52"/>
    <mergeCell ref="A53:B53"/>
    <mergeCell ref="A37:B37"/>
    <mergeCell ref="A26:B26"/>
    <mergeCell ref="A32:B32"/>
    <mergeCell ref="A34:B34"/>
    <mergeCell ref="L34:M34"/>
    <mergeCell ref="L28:M28"/>
    <mergeCell ref="L33:M33"/>
    <mergeCell ref="A36:B36"/>
    <mergeCell ref="A33:B33"/>
    <mergeCell ref="A30:B30"/>
    <mergeCell ref="A28:B28"/>
    <mergeCell ref="A29:B29"/>
    <mergeCell ref="L26:M26"/>
    <mergeCell ref="L27:M27"/>
    <mergeCell ref="A31:B31"/>
    <mergeCell ref="L32:M32"/>
    <mergeCell ref="A38:B38"/>
    <mergeCell ref="L38:M38"/>
    <mergeCell ref="B2:H2"/>
    <mergeCell ref="B3:H3"/>
    <mergeCell ref="G4:I4"/>
    <mergeCell ref="G5:I5"/>
    <mergeCell ref="I8:K8"/>
    <mergeCell ref="A27:B27"/>
    <mergeCell ref="A18:B18"/>
    <mergeCell ref="A10:B10"/>
    <mergeCell ref="A15:B15"/>
    <mergeCell ref="A25:B25"/>
    <mergeCell ref="A16:B16"/>
    <mergeCell ref="A21:B21"/>
    <mergeCell ref="A20:B20"/>
    <mergeCell ref="E10:H10"/>
    <mergeCell ref="E12:H12"/>
    <mergeCell ref="A11:B11"/>
    <mergeCell ref="E11:H11"/>
    <mergeCell ref="E8:G8"/>
    <mergeCell ref="E21:H21"/>
    <mergeCell ref="E13:H13"/>
    <mergeCell ref="E14:H14"/>
    <mergeCell ref="A19:B19"/>
    <mergeCell ref="E20:H20"/>
    <mergeCell ref="L37:M37"/>
    <mergeCell ref="L47:M47"/>
    <mergeCell ref="L62:M62"/>
    <mergeCell ref="L66:M66"/>
    <mergeCell ref="A35:B35"/>
    <mergeCell ref="L35:M35"/>
    <mergeCell ref="L8:M8"/>
    <mergeCell ref="L24:M24"/>
    <mergeCell ref="L25:M25"/>
    <mergeCell ref="A14:B14"/>
    <mergeCell ref="A13:B13"/>
    <mergeCell ref="A17:B17"/>
    <mergeCell ref="A24:B24"/>
    <mergeCell ref="A12:B12"/>
    <mergeCell ref="A8:B9"/>
    <mergeCell ref="E15:H15"/>
    <mergeCell ref="E16:H16"/>
    <mergeCell ref="E17:H17"/>
    <mergeCell ref="E18:H18"/>
    <mergeCell ref="L31:M31"/>
    <mergeCell ref="A22:B22"/>
    <mergeCell ref="E22:H22"/>
    <mergeCell ref="L29:M2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topLeftCell="A7" workbookViewId="0">
      <selection activeCell="I77" sqref="I77"/>
    </sheetView>
  </sheetViews>
  <sheetFormatPr defaultColWidth="8.85546875" defaultRowHeight="15"/>
  <cols>
    <col min="1" max="1" width="4" style="62" customWidth="1"/>
    <col min="2" max="2" width="30.85546875" style="62" customWidth="1"/>
    <col min="3" max="3" width="9.7109375" style="62" customWidth="1"/>
    <col min="4" max="4" width="10.28515625" style="62" customWidth="1"/>
    <col min="5" max="5" width="9.28515625" style="62" customWidth="1"/>
    <col min="6" max="6" width="8.28515625" style="62" customWidth="1"/>
    <col min="7" max="7" width="8" style="62" customWidth="1"/>
    <col min="8" max="8" width="7.28515625" style="62" customWidth="1"/>
    <col min="9" max="9" width="9.5703125" style="62" customWidth="1"/>
    <col min="10" max="10" width="7.7109375" style="62" customWidth="1"/>
    <col min="11" max="11" width="7.28515625" style="62" customWidth="1"/>
    <col min="12" max="12" width="7.7109375" style="62" customWidth="1"/>
    <col min="13" max="13" width="7.85546875" style="62" customWidth="1"/>
    <col min="14" max="16384" width="8.85546875" style="62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3"/>
      <c r="H6" s="63"/>
      <c r="I6" s="6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57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219" t="s">
        <v>46</v>
      </c>
      <c r="B10" s="220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107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66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108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67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ht="15" customHeight="1">
      <c r="A18" s="168" t="s">
        <v>109</v>
      </c>
      <c r="B18" s="170"/>
      <c r="C18" s="18">
        <v>90</v>
      </c>
      <c r="D18" s="55">
        <v>100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ht="15" customHeight="1">
      <c r="A19" s="168" t="s">
        <v>110</v>
      </c>
      <c r="B19" s="170"/>
      <c r="C19" s="18">
        <v>150</v>
      </c>
      <c r="D19" s="55">
        <v>180</v>
      </c>
      <c r="E19" s="58"/>
      <c r="F19" s="59"/>
      <c r="G19" s="59"/>
      <c r="H19" s="59"/>
      <c r="I19" s="50"/>
      <c r="J19" s="50"/>
      <c r="K19" s="23"/>
      <c r="L19" s="23"/>
      <c r="M19" s="23"/>
    </row>
    <row r="20" spans="1:13" s="162" customFormat="1" ht="15" customHeight="1">
      <c r="A20" s="168" t="s">
        <v>105</v>
      </c>
      <c r="B20" s="170"/>
      <c r="C20" s="18">
        <v>200</v>
      </c>
      <c r="D20" s="55">
        <v>200</v>
      </c>
      <c r="E20" s="160"/>
      <c r="F20" s="161"/>
      <c r="G20" s="161"/>
      <c r="H20" s="161"/>
      <c r="I20" s="50"/>
      <c r="J20" s="50"/>
      <c r="K20" s="23"/>
      <c r="L20" s="23"/>
      <c r="M20" s="23"/>
    </row>
    <row r="21" spans="1:13">
      <c r="A21" s="168" t="s">
        <v>38</v>
      </c>
      <c r="B21" s="170"/>
      <c r="C21" s="18">
        <v>50</v>
      </c>
      <c r="D21" s="55">
        <v>60</v>
      </c>
      <c r="E21" s="183"/>
      <c r="F21" s="184"/>
      <c r="G21" s="184"/>
      <c r="H21" s="184"/>
      <c r="I21" s="50"/>
      <c r="J21" s="50"/>
      <c r="K21" s="23"/>
      <c r="L21" s="23"/>
      <c r="M21" s="23"/>
    </row>
    <row r="22" spans="1:13">
      <c r="A22" s="60" t="s">
        <v>47</v>
      </c>
      <c r="B22" s="61"/>
      <c r="C22" s="18">
        <v>20</v>
      </c>
      <c r="D22" s="56">
        <v>30</v>
      </c>
      <c r="E22" s="58"/>
      <c r="F22" s="59"/>
      <c r="G22" s="59"/>
      <c r="H22" s="59"/>
      <c r="I22" s="50"/>
      <c r="J22" s="50"/>
      <c r="K22" s="23"/>
      <c r="L22" s="23"/>
      <c r="M22" s="23"/>
    </row>
    <row r="23" spans="1:13" ht="14.45" customHeight="1" thickBot="1">
      <c r="A23" s="194"/>
      <c r="B23" s="195"/>
      <c r="C23" s="28"/>
      <c r="D23" s="27"/>
      <c r="E23" s="183"/>
      <c r="F23" s="184"/>
      <c r="G23" s="184"/>
      <c r="H23" s="184"/>
      <c r="I23" s="2"/>
      <c r="J23" s="2"/>
      <c r="K23" s="22"/>
      <c r="L23" s="22"/>
      <c r="M23" s="22"/>
    </row>
    <row r="24" spans="1:13" ht="14.45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0">
      <c r="A25" s="177" t="s">
        <v>8</v>
      </c>
      <c r="B25" s="191"/>
      <c r="C25" s="6" t="s">
        <v>20</v>
      </c>
      <c r="D25" s="6" t="s">
        <v>16</v>
      </c>
      <c r="E25" s="6" t="s">
        <v>6</v>
      </c>
      <c r="F25" s="6" t="s">
        <v>4</v>
      </c>
      <c r="G25" s="11" t="s">
        <v>17</v>
      </c>
      <c r="H25" s="11" t="s">
        <v>18</v>
      </c>
      <c r="I25" s="11" t="s">
        <v>6</v>
      </c>
      <c r="J25" s="11" t="s">
        <v>4</v>
      </c>
      <c r="K25" s="13" t="s">
        <v>5</v>
      </c>
      <c r="L25" s="185" t="s">
        <v>7</v>
      </c>
      <c r="M25" s="186"/>
    </row>
    <row r="26" spans="1:13" ht="14.45" customHeight="1">
      <c r="A26" s="192" t="s">
        <v>69</v>
      </c>
      <c r="B26" s="193"/>
      <c r="C26" s="7">
        <v>0.1016</v>
      </c>
      <c r="D26" s="7">
        <f>C26*L7/55*1000</f>
        <v>1.8472727272727272</v>
      </c>
      <c r="E26" s="8">
        <v>14.3</v>
      </c>
      <c r="F26" s="8">
        <f>D26*E26</f>
        <v>26.416</v>
      </c>
      <c r="G26" s="110">
        <v>0.13450000000000001</v>
      </c>
      <c r="H26" s="122">
        <f>G26*M7/55*1000</f>
        <v>2.4454545454545458</v>
      </c>
      <c r="I26" s="123">
        <v>14.3</v>
      </c>
      <c r="J26" s="124">
        <f>H26*I26</f>
        <v>34.970000000000006</v>
      </c>
      <c r="K26" s="125">
        <f>D26+H26</f>
        <v>4.2927272727272729</v>
      </c>
      <c r="L26" s="189">
        <f>F26+J26</f>
        <v>61.38600000000001</v>
      </c>
      <c r="M26" s="190"/>
    </row>
    <row r="27" spans="1:13" ht="14.45" customHeight="1">
      <c r="A27" s="192" t="s">
        <v>25</v>
      </c>
      <c r="B27" s="193"/>
      <c r="C27" s="7">
        <v>5.7700000000000001E-2</v>
      </c>
      <c r="D27" s="7">
        <f>C27*L7</f>
        <v>5.7700000000000001E-2</v>
      </c>
      <c r="E27" s="8">
        <v>111</v>
      </c>
      <c r="F27" s="8">
        <f>D27*E27</f>
        <v>6.4047000000000001</v>
      </c>
      <c r="G27" s="110">
        <v>7.6899999999999996E-2</v>
      </c>
      <c r="H27" s="122">
        <f>G27*M7</f>
        <v>7.6899999999999996E-2</v>
      </c>
      <c r="I27" s="123">
        <v>111</v>
      </c>
      <c r="J27" s="124">
        <f>H27*I27</f>
        <v>8.5358999999999998</v>
      </c>
      <c r="K27" s="125">
        <f>D27+H27</f>
        <v>0.1346</v>
      </c>
      <c r="L27" s="189">
        <f>F27+J27</f>
        <v>14.9406</v>
      </c>
      <c r="M27" s="190"/>
    </row>
    <row r="28" spans="1:13" s="77" customFormat="1" ht="14.45" customHeight="1">
      <c r="A28" s="187" t="s">
        <v>19</v>
      </c>
      <c r="B28" s="188"/>
      <c r="C28" s="7">
        <v>1.1599999999999999E-2</v>
      </c>
      <c r="D28" s="7">
        <f>C28*L7</f>
        <v>1.1599999999999999E-2</v>
      </c>
      <c r="E28" s="8">
        <v>1426</v>
      </c>
      <c r="F28" s="8">
        <f t="shared" ref="F28:F29" si="0">D28*E28</f>
        <v>16.541599999999999</v>
      </c>
      <c r="G28" s="110">
        <v>1.54E-2</v>
      </c>
      <c r="H28" s="122">
        <f>G28*M7</f>
        <v>1.54E-2</v>
      </c>
      <c r="I28" s="123">
        <v>1426</v>
      </c>
      <c r="J28" s="124">
        <f t="shared" ref="J28:J39" si="1">H28*I28</f>
        <v>21.9604</v>
      </c>
      <c r="K28" s="125">
        <f t="shared" ref="K28:K29" si="2">D28+H28</f>
        <v>2.7E-2</v>
      </c>
      <c r="L28" s="189">
        <f>F28+J28</f>
        <v>38.501999999999995</v>
      </c>
      <c r="M28" s="190"/>
    </row>
    <row r="29" spans="1:13" s="77" customFormat="1" ht="14.45" customHeight="1">
      <c r="A29" s="192" t="s">
        <v>29</v>
      </c>
      <c r="B29" s="193"/>
      <c r="C29" s="7">
        <v>4.4999999999999999E-4</v>
      </c>
      <c r="D29" s="7">
        <f>C29*L7</f>
        <v>4.4999999999999999E-4</v>
      </c>
      <c r="E29" s="8">
        <v>35</v>
      </c>
      <c r="F29" s="8">
        <f t="shared" si="0"/>
        <v>1.575E-2</v>
      </c>
      <c r="G29" s="110">
        <v>5.9999999999999995E-4</v>
      </c>
      <c r="H29" s="122">
        <f>G29*M7</f>
        <v>5.9999999999999995E-4</v>
      </c>
      <c r="I29" s="123">
        <v>35</v>
      </c>
      <c r="J29" s="124">
        <f t="shared" si="1"/>
        <v>2.0999999999999998E-2</v>
      </c>
      <c r="K29" s="125">
        <f t="shared" si="2"/>
        <v>1.0499999999999999E-3</v>
      </c>
      <c r="L29" s="189">
        <f>F29+J29</f>
        <v>3.6749999999999998E-2</v>
      </c>
      <c r="M29" s="190"/>
    </row>
    <row r="30" spans="1:13" ht="14.45" customHeight="1">
      <c r="A30" s="192"/>
      <c r="B30" s="193"/>
      <c r="C30" s="7"/>
      <c r="D30" s="7"/>
      <c r="E30" s="8"/>
      <c r="F30" s="8">
        <f>SUM(F26:F29)</f>
        <v>49.378050000000002</v>
      </c>
      <c r="G30" s="110"/>
      <c r="H30" s="122"/>
      <c r="I30" s="123"/>
      <c r="J30" s="124">
        <f>SUM(J26:J29)</f>
        <v>65.487300000000005</v>
      </c>
      <c r="K30" s="125"/>
      <c r="L30" s="189"/>
      <c r="M30" s="190"/>
    </row>
    <row r="31" spans="1:13" ht="14.45" customHeight="1">
      <c r="A31" s="192" t="s">
        <v>70</v>
      </c>
      <c r="B31" s="193"/>
      <c r="C31" s="7">
        <v>0.1</v>
      </c>
      <c r="D31" s="7">
        <f>C31*L7</f>
        <v>0.1</v>
      </c>
      <c r="E31" s="8">
        <v>260</v>
      </c>
      <c r="F31" s="8">
        <f>D31*E31</f>
        <v>26</v>
      </c>
      <c r="G31" s="111">
        <v>0.1</v>
      </c>
      <c r="H31" s="122">
        <f>G31*M7</f>
        <v>0.1</v>
      </c>
      <c r="I31" s="123">
        <v>260</v>
      </c>
      <c r="J31" s="124">
        <f t="shared" ref="J31" si="3">H31*I31</f>
        <v>26</v>
      </c>
      <c r="K31" s="125">
        <f t="shared" ref="K31" si="4">D31+H31</f>
        <v>0.2</v>
      </c>
      <c r="L31" s="189">
        <f>F31+J31</f>
        <v>52</v>
      </c>
      <c r="M31" s="190"/>
    </row>
    <row r="32" spans="1:13" ht="14.45" customHeight="1">
      <c r="A32" s="192"/>
      <c r="B32" s="193"/>
      <c r="C32" s="7"/>
      <c r="D32" s="7"/>
      <c r="E32" s="8"/>
      <c r="F32" s="8"/>
      <c r="G32" s="111"/>
      <c r="H32" s="122"/>
      <c r="I32" s="123"/>
      <c r="J32" s="124"/>
      <c r="K32" s="125"/>
      <c r="L32" s="189"/>
      <c r="M32" s="190"/>
    </row>
    <row r="33" spans="1:13" ht="14.45" customHeight="1">
      <c r="A33" s="217" t="s">
        <v>42</v>
      </c>
      <c r="B33" s="218"/>
      <c r="C33" s="29">
        <v>1E-3</v>
      </c>
      <c r="D33" s="7">
        <f>C33*L7</f>
        <v>1E-3</v>
      </c>
      <c r="E33" s="8">
        <v>770</v>
      </c>
      <c r="F33" s="8">
        <f t="shared" ref="F33:F41" si="5">D33*E33</f>
        <v>0.77</v>
      </c>
      <c r="G33" s="110">
        <v>1E-3</v>
      </c>
      <c r="H33" s="122">
        <f>G33*M7</f>
        <v>1E-3</v>
      </c>
      <c r="I33" s="123">
        <v>770</v>
      </c>
      <c r="J33" s="124">
        <f t="shared" si="1"/>
        <v>0.77</v>
      </c>
      <c r="K33" s="125">
        <f t="shared" ref="K33:K43" si="6">D33+H33</f>
        <v>2E-3</v>
      </c>
      <c r="L33" s="189">
        <f>F33+J33</f>
        <v>1.54</v>
      </c>
      <c r="M33" s="190"/>
    </row>
    <row r="34" spans="1:13" ht="14.45" customHeight="1">
      <c r="A34" s="217" t="s">
        <v>26</v>
      </c>
      <c r="B34" s="218"/>
      <c r="C34" s="29">
        <v>7.0000000000000001E-3</v>
      </c>
      <c r="D34" s="7">
        <f>C34*L7</f>
        <v>7.0000000000000001E-3</v>
      </c>
      <c r="E34" s="8">
        <v>120</v>
      </c>
      <c r="F34" s="8">
        <f t="shared" si="5"/>
        <v>0.84</v>
      </c>
      <c r="G34" s="110">
        <v>7.0000000000000001E-3</v>
      </c>
      <c r="H34" s="122">
        <f>G34*M7</f>
        <v>7.0000000000000001E-3</v>
      </c>
      <c r="I34" s="123">
        <v>120</v>
      </c>
      <c r="J34" s="124">
        <f t="shared" si="1"/>
        <v>0.84</v>
      </c>
      <c r="K34" s="125">
        <f t="shared" si="6"/>
        <v>1.4E-2</v>
      </c>
      <c r="L34" s="189">
        <f>F34+J34</f>
        <v>1.68</v>
      </c>
      <c r="M34" s="190"/>
    </row>
    <row r="35" spans="1:13" s="88" customFormat="1" ht="14.45" customHeight="1">
      <c r="A35" s="217" t="s">
        <v>25</v>
      </c>
      <c r="B35" s="218"/>
      <c r="C35" s="29">
        <v>0.05</v>
      </c>
      <c r="D35" s="7">
        <f>C35*L7</f>
        <v>0.05</v>
      </c>
      <c r="E35" s="8">
        <v>111</v>
      </c>
      <c r="F35" s="8">
        <f>D35*E35</f>
        <v>5.5500000000000007</v>
      </c>
      <c r="G35" s="110">
        <v>0.05</v>
      </c>
      <c r="H35" s="122">
        <f>G35*M7</f>
        <v>0.05</v>
      </c>
      <c r="I35" s="123">
        <v>111</v>
      </c>
      <c r="J35" s="124">
        <f>H35*I35</f>
        <v>5.5500000000000007</v>
      </c>
      <c r="K35" s="125">
        <f>D35+H35</f>
        <v>0.1</v>
      </c>
      <c r="L35" s="189">
        <f>F35+J35</f>
        <v>11.100000000000001</v>
      </c>
      <c r="M35" s="190"/>
    </row>
    <row r="36" spans="1:13">
      <c r="A36" s="197"/>
      <c r="B36" s="198"/>
      <c r="C36" s="29"/>
      <c r="D36" s="7"/>
      <c r="E36" s="8"/>
      <c r="F36" s="8">
        <f>SUM(F33:F35)</f>
        <v>7.16</v>
      </c>
      <c r="G36" s="110"/>
      <c r="H36" s="122"/>
      <c r="I36" s="123"/>
      <c r="J36" s="124">
        <f>SUM(J33:J35)</f>
        <v>7.16</v>
      </c>
      <c r="K36" s="125"/>
      <c r="L36" s="126"/>
      <c r="M36" s="127"/>
    </row>
    <row r="37" spans="1:13" ht="14.45" customHeight="1">
      <c r="A37" s="192" t="s">
        <v>47</v>
      </c>
      <c r="B37" s="193"/>
      <c r="C37" s="7">
        <v>0.02</v>
      </c>
      <c r="D37" s="7">
        <f>C37*L7</f>
        <v>0.02</v>
      </c>
      <c r="E37" s="8">
        <v>94</v>
      </c>
      <c r="F37" s="8">
        <f t="shared" si="5"/>
        <v>1.8800000000000001</v>
      </c>
      <c r="G37" s="111">
        <v>0.03</v>
      </c>
      <c r="H37" s="122">
        <f>G37*M7</f>
        <v>0.03</v>
      </c>
      <c r="I37" s="123">
        <v>94</v>
      </c>
      <c r="J37" s="124">
        <f t="shared" si="1"/>
        <v>2.82</v>
      </c>
      <c r="K37" s="125">
        <f t="shared" si="6"/>
        <v>0.05</v>
      </c>
      <c r="L37" s="189">
        <f>F37+J37</f>
        <v>4.7</v>
      </c>
      <c r="M37" s="190"/>
    </row>
    <row r="38" spans="1:13" ht="14.45" customHeight="1">
      <c r="A38" s="192"/>
      <c r="B38" s="193"/>
      <c r="C38" s="7"/>
      <c r="D38" s="7"/>
      <c r="E38" s="8"/>
      <c r="F38" s="8"/>
      <c r="G38" s="110"/>
      <c r="H38" s="122"/>
      <c r="I38" s="123"/>
      <c r="J38" s="124"/>
      <c r="K38" s="125"/>
      <c r="L38" s="189"/>
      <c r="M38" s="190"/>
    </row>
    <row r="39" spans="1:13" ht="14.45" customHeight="1">
      <c r="A39" s="192" t="s">
        <v>38</v>
      </c>
      <c r="B39" s="193"/>
      <c r="C39" s="7">
        <v>0.04</v>
      </c>
      <c r="D39" s="7">
        <f>C39*L7</f>
        <v>0.04</v>
      </c>
      <c r="E39" s="8">
        <v>92</v>
      </c>
      <c r="F39" s="8">
        <f t="shared" si="5"/>
        <v>3.68</v>
      </c>
      <c r="G39" s="110">
        <v>0.04</v>
      </c>
      <c r="H39" s="122">
        <f>G39*M7</f>
        <v>0.04</v>
      </c>
      <c r="I39" s="123">
        <v>92</v>
      </c>
      <c r="J39" s="124">
        <f t="shared" si="1"/>
        <v>3.68</v>
      </c>
      <c r="K39" s="125">
        <f t="shared" si="6"/>
        <v>0.08</v>
      </c>
      <c r="L39" s="189">
        <f>F39+J39</f>
        <v>7.36</v>
      </c>
      <c r="M39" s="190"/>
    </row>
    <row r="40" spans="1:13" ht="14.45" customHeight="1">
      <c r="A40" s="192"/>
      <c r="B40" s="193"/>
      <c r="C40" s="7"/>
      <c r="D40" s="7"/>
      <c r="E40" s="8"/>
      <c r="F40" s="8"/>
      <c r="G40" s="110"/>
      <c r="H40" s="111"/>
      <c r="I40" s="123"/>
      <c r="J40" s="124"/>
      <c r="K40" s="125"/>
      <c r="L40" s="189"/>
      <c r="M40" s="190"/>
    </row>
    <row r="41" spans="1:13" ht="14.45" customHeight="1">
      <c r="A41" s="192" t="s">
        <v>111</v>
      </c>
      <c r="B41" s="193"/>
      <c r="C41" s="26">
        <v>7.596E-2</v>
      </c>
      <c r="D41" s="7">
        <f>C41*M7</f>
        <v>7.596E-2</v>
      </c>
      <c r="E41" s="8">
        <v>50</v>
      </c>
      <c r="F41" s="8">
        <f t="shared" si="5"/>
        <v>3.798</v>
      </c>
      <c r="G41" s="113">
        <v>0.12659999999999999</v>
      </c>
      <c r="H41" s="111">
        <f>G41*M7</f>
        <v>0.12659999999999999</v>
      </c>
      <c r="I41" s="123">
        <v>50</v>
      </c>
      <c r="J41" s="124">
        <f>H41*I41</f>
        <v>6.3299999999999992</v>
      </c>
      <c r="K41" s="125">
        <f t="shared" si="6"/>
        <v>0.20255999999999999</v>
      </c>
      <c r="L41" s="189">
        <f>F41+J41</f>
        <v>10.128</v>
      </c>
      <c r="M41" s="190"/>
    </row>
    <row r="42" spans="1:13" ht="14.45" customHeight="1">
      <c r="A42" s="192" t="s">
        <v>54</v>
      </c>
      <c r="B42" s="193"/>
      <c r="C42" s="26">
        <v>3.0000000000000001E-3</v>
      </c>
      <c r="D42" s="7">
        <f>C42*L7</f>
        <v>3.0000000000000001E-3</v>
      </c>
      <c r="E42" s="8">
        <v>195</v>
      </c>
      <c r="F42" s="8">
        <f>D42*E42</f>
        <v>0.58499999999999996</v>
      </c>
      <c r="G42" s="113">
        <v>5.0000000000000001E-3</v>
      </c>
      <c r="H42" s="111">
        <f>G42*M7</f>
        <v>5.0000000000000001E-3</v>
      </c>
      <c r="I42" s="123">
        <v>195</v>
      </c>
      <c r="J42" s="124">
        <f>H42*M7</f>
        <v>5.0000000000000001E-3</v>
      </c>
      <c r="K42" s="125">
        <f t="shared" si="6"/>
        <v>8.0000000000000002E-3</v>
      </c>
      <c r="L42" s="189">
        <f>F42+J42</f>
        <v>0.59</v>
      </c>
      <c r="M42" s="190"/>
    </row>
    <row r="43" spans="1:13" ht="14.45" customHeight="1">
      <c r="A43" s="192" t="s">
        <v>29</v>
      </c>
      <c r="B43" s="193"/>
      <c r="C43" s="26">
        <v>1.8000000000000001E-4</v>
      </c>
      <c r="D43" s="7">
        <f>C43*L7</f>
        <v>1.8000000000000001E-4</v>
      </c>
      <c r="E43" s="8">
        <v>35</v>
      </c>
      <c r="F43" s="8">
        <f>D43*E43</f>
        <v>6.3E-3</v>
      </c>
      <c r="G43" s="113">
        <v>2.9999999999999997E-4</v>
      </c>
      <c r="H43" s="111">
        <f>G43*M7</f>
        <v>2.9999999999999997E-4</v>
      </c>
      <c r="I43" s="123">
        <v>35</v>
      </c>
      <c r="J43" s="124">
        <f>H43*I43</f>
        <v>1.0499999999999999E-2</v>
      </c>
      <c r="K43" s="125">
        <f t="shared" si="6"/>
        <v>4.7999999999999996E-4</v>
      </c>
      <c r="L43" s="189">
        <f>F43+J43</f>
        <v>1.6799999999999999E-2</v>
      </c>
      <c r="M43" s="190"/>
    </row>
    <row r="44" spans="1:13" ht="14.45" customHeight="1">
      <c r="A44" s="192"/>
      <c r="B44" s="193"/>
      <c r="C44" s="7"/>
      <c r="D44" s="7"/>
      <c r="E44" s="8"/>
      <c r="F44" s="8">
        <f>SUM(F41:F43)</f>
        <v>4.3893000000000004</v>
      </c>
      <c r="G44" s="111"/>
      <c r="H44" s="111"/>
      <c r="I44" s="128"/>
      <c r="J44" s="124">
        <f>SUM(J41:J43)</f>
        <v>6.3454999999999995</v>
      </c>
      <c r="K44" s="125"/>
      <c r="L44" s="189"/>
      <c r="M44" s="190"/>
    </row>
    <row r="45" spans="1:13" ht="14.45" customHeight="1">
      <c r="A45" s="192" t="s">
        <v>28</v>
      </c>
      <c r="B45" s="193"/>
      <c r="C45" s="7">
        <v>0.04</v>
      </c>
      <c r="D45" s="15">
        <f>C45*L7</f>
        <v>0.04</v>
      </c>
      <c r="E45" s="16">
        <v>300</v>
      </c>
      <c r="F45" s="16">
        <f t="shared" ref="F45:F52" si="7">D45*E45</f>
        <v>12</v>
      </c>
      <c r="G45" s="111">
        <v>4.8000000000000001E-2</v>
      </c>
      <c r="H45" s="111">
        <f>G45*M7</f>
        <v>4.8000000000000001E-2</v>
      </c>
      <c r="I45" s="123">
        <v>300</v>
      </c>
      <c r="J45" s="124">
        <f t="shared" ref="J45:J52" si="8">H45*I45</f>
        <v>14.4</v>
      </c>
      <c r="K45" s="125">
        <f t="shared" ref="K45:K52" si="9">D45+H45</f>
        <v>8.7999999999999995E-2</v>
      </c>
      <c r="L45" s="189">
        <f t="shared" ref="L45:L52" si="10">F45+J45</f>
        <v>26.4</v>
      </c>
      <c r="M45" s="190"/>
    </row>
    <row r="46" spans="1:13" ht="14.45" customHeight="1">
      <c r="A46" s="192" t="s">
        <v>24</v>
      </c>
      <c r="B46" s="193"/>
      <c r="C46" s="15">
        <v>8.3000000000000004E-2</v>
      </c>
      <c r="D46" s="7">
        <f>C46*L7</f>
        <v>8.3000000000000004E-2</v>
      </c>
      <c r="E46" s="8">
        <v>70</v>
      </c>
      <c r="F46" s="8">
        <f t="shared" si="7"/>
        <v>5.8100000000000005</v>
      </c>
      <c r="G46" s="111">
        <v>0.104</v>
      </c>
      <c r="H46" s="111">
        <f>G46*M7</f>
        <v>0.104</v>
      </c>
      <c r="I46" s="123">
        <v>70</v>
      </c>
      <c r="J46" s="124">
        <f t="shared" si="8"/>
        <v>7.2799999999999994</v>
      </c>
      <c r="K46" s="125">
        <f t="shared" si="9"/>
        <v>0.187</v>
      </c>
      <c r="L46" s="189">
        <f t="shared" si="10"/>
        <v>13.09</v>
      </c>
      <c r="M46" s="190"/>
    </row>
    <row r="47" spans="1:13">
      <c r="A47" s="192" t="s">
        <v>53</v>
      </c>
      <c r="B47" s="193"/>
      <c r="C47" s="7">
        <v>0.01</v>
      </c>
      <c r="D47" s="15">
        <f>C47*L7</f>
        <v>0.01</v>
      </c>
      <c r="E47" s="16">
        <v>50</v>
      </c>
      <c r="F47" s="16">
        <f t="shared" si="7"/>
        <v>0.5</v>
      </c>
      <c r="G47" s="111">
        <v>1.2500000000000001E-2</v>
      </c>
      <c r="H47" s="111">
        <f>G47*M7</f>
        <v>1.2500000000000001E-2</v>
      </c>
      <c r="I47" s="123">
        <v>50</v>
      </c>
      <c r="J47" s="124">
        <f t="shared" si="8"/>
        <v>0.625</v>
      </c>
      <c r="K47" s="125">
        <f t="shared" si="9"/>
        <v>2.2499999999999999E-2</v>
      </c>
      <c r="L47" s="189">
        <f t="shared" si="10"/>
        <v>1.125</v>
      </c>
      <c r="M47" s="190"/>
    </row>
    <row r="48" spans="1:13" ht="14.45" customHeight="1">
      <c r="A48" s="192" t="s">
        <v>27</v>
      </c>
      <c r="B48" s="193"/>
      <c r="C48" s="15">
        <v>1.316E-2</v>
      </c>
      <c r="D48" s="7">
        <f>C48*L7</f>
        <v>1.316E-2</v>
      </c>
      <c r="E48" s="8">
        <v>65</v>
      </c>
      <c r="F48" s="8">
        <f t="shared" si="7"/>
        <v>0.85539999999999994</v>
      </c>
      <c r="G48" s="111">
        <v>1.6449999999999999E-2</v>
      </c>
      <c r="H48" s="111">
        <f>G48*M7</f>
        <v>1.6449999999999999E-2</v>
      </c>
      <c r="I48" s="123">
        <v>65</v>
      </c>
      <c r="J48" s="124">
        <f t="shared" si="8"/>
        <v>1.06925</v>
      </c>
      <c r="K48" s="125">
        <f t="shared" si="9"/>
        <v>2.9609999999999997E-2</v>
      </c>
      <c r="L48" s="189">
        <f t="shared" si="10"/>
        <v>1.92465</v>
      </c>
      <c r="M48" s="190"/>
    </row>
    <row r="49" spans="1:13">
      <c r="A49" s="192" t="s">
        <v>73</v>
      </c>
      <c r="B49" s="193"/>
      <c r="C49" s="7">
        <v>1.6E-2</v>
      </c>
      <c r="D49" s="15">
        <f>C49*L7</f>
        <v>1.6E-2</v>
      </c>
      <c r="E49" s="16">
        <v>70</v>
      </c>
      <c r="F49" s="16">
        <f t="shared" si="7"/>
        <v>1.1200000000000001</v>
      </c>
      <c r="G49" s="111">
        <v>0.02</v>
      </c>
      <c r="H49" s="111">
        <f>G49*M7</f>
        <v>0.02</v>
      </c>
      <c r="I49" s="123">
        <v>70</v>
      </c>
      <c r="J49" s="124">
        <f t="shared" si="8"/>
        <v>1.4000000000000001</v>
      </c>
      <c r="K49" s="125">
        <f t="shared" si="9"/>
        <v>3.6000000000000004E-2</v>
      </c>
      <c r="L49" s="189">
        <f t="shared" si="10"/>
        <v>2.5200000000000005</v>
      </c>
      <c r="M49" s="190"/>
    </row>
    <row r="50" spans="1:13">
      <c r="A50" s="192" t="s">
        <v>54</v>
      </c>
      <c r="B50" s="193"/>
      <c r="C50" s="7">
        <v>4.0000000000000001E-3</v>
      </c>
      <c r="D50" s="7">
        <f>C50*L7</f>
        <v>4.0000000000000001E-3</v>
      </c>
      <c r="E50" s="8">
        <v>195</v>
      </c>
      <c r="F50" s="8">
        <f t="shared" si="7"/>
        <v>0.78</v>
      </c>
      <c r="G50" s="110">
        <v>5.0000000000000001E-3</v>
      </c>
      <c r="H50" s="122">
        <f>G50*M7</f>
        <v>5.0000000000000001E-3</v>
      </c>
      <c r="I50" s="123">
        <v>195</v>
      </c>
      <c r="J50" s="124">
        <f t="shared" si="8"/>
        <v>0.97499999999999998</v>
      </c>
      <c r="K50" s="125">
        <f t="shared" si="9"/>
        <v>9.0000000000000011E-3</v>
      </c>
      <c r="L50" s="189">
        <f t="shared" si="10"/>
        <v>1.7549999999999999</v>
      </c>
      <c r="M50" s="190"/>
    </row>
    <row r="51" spans="1:13" ht="14.45" customHeight="1">
      <c r="A51" s="192" t="s">
        <v>55</v>
      </c>
      <c r="B51" s="193"/>
      <c r="C51" s="26">
        <v>4.0000000000000002E-4</v>
      </c>
      <c r="D51" s="7">
        <f>C51*L7</f>
        <v>4.0000000000000002E-4</v>
      </c>
      <c r="E51" s="8">
        <v>2050</v>
      </c>
      <c r="F51" s="8">
        <f t="shared" si="7"/>
        <v>0.82000000000000006</v>
      </c>
      <c r="G51" s="113">
        <v>5.0000000000000001E-4</v>
      </c>
      <c r="H51" s="122">
        <f>G51*M7</f>
        <v>5.0000000000000001E-4</v>
      </c>
      <c r="I51" s="123">
        <v>2050</v>
      </c>
      <c r="J51" s="124">
        <f t="shared" si="8"/>
        <v>1.0249999999999999</v>
      </c>
      <c r="K51" s="125">
        <f t="shared" si="9"/>
        <v>8.9999999999999998E-4</v>
      </c>
      <c r="L51" s="189">
        <f t="shared" si="10"/>
        <v>1.845</v>
      </c>
      <c r="M51" s="190"/>
    </row>
    <row r="52" spans="1:13" ht="14.45" customHeight="1">
      <c r="A52" s="192" t="s">
        <v>29</v>
      </c>
      <c r="B52" s="193"/>
      <c r="C52" s="26">
        <v>2.9999999999999997E-4</v>
      </c>
      <c r="D52" s="7">
        <f>C52*L7</f>
        <v>2.9999999999999997E-4</v>
      </c>
      <c r="E52" s="8">
        <v>35</v>
      </c>
      <c r="F52" s="8">
        <f t="shared" si="7"/>
        <v>1.0499999999999999E-2</v>
      </c>
      <c r="G52" s="113">
        <v>3.6999999999999999E-4</v>
      </c>
      <c r="H52" s="122">
        <f>G52*M7</f>
        <v>3.6999999999999999E-4</v>
      </c>
      <c r="I52" s="123">
        <v>35</v>
      </c>
      <c r="J52" s="124">
        <f t="shared" si="8"/>
        <v>1.295E-2</v>
      </c>
      <c r="K52" s="125">
        <f t="shared" si="9"/>
        <v>6.7000000000000002E-4</v>
      </c>
      <c r="L52" s="189">
        <f t="shared" si="10"/>
        <v>2.3449999999999999E-2</v>
      </c>
      <c r="M52" s="190"/>
    </row>
    <row r="53" spans="1:13">
      <c r="A53" s="187"/>
      <c r="B53" s="188"/>
      <c r="C53" s="7"/>
      <c r="D53" s="7"/>
      <c r="E53" s="8"/>
      <c r="F53" s="8">
        <f>SUM(F45:F52)</f>
        <v>21.895900000000005</v>
      </c>
      <c r="G53" s="110"/>
      <c r="H53" s="122"/>
      <c r="I53" s="123"/>
      <c r="J53" s="124">
        <f>SUM(J45:J52)</f>
        <v>26.787199999999999</v>
      </c>
      <c r="K53" s="125"/>
      <c r="L53" s="126"/>
      <c r="M53" s="127"/>
    </row>
    <row r="54" spans="1:13">
      <c r="A54" s="187" t="s">
        <v>112</v>
      </c>
      <c r="B54" s="188"/>
      <c r="C54" s="7">
        <v>8.763E-2</v>
      </c>
      <c r="D54" s="7">
        <f>C54*L7</f>
        <v>8.763E-2</v>
      </c>
      <c r="E54" s="8">
        <v>390</v>
      </c>
      <c r="F54" s="8">
        <f t="shared" ref="F54:F63" si="11">D54*E54</f>
        <v>34.175699999999999</v>
      </c>
      <c r="G54" s="110">
        <v>9.7369999999999998E-2</v>
      </c>
      <c r="H54" s="122">
        <f>G54*M7</f>
        <v>9.7369999999999998E-2</v>
      </c>
      <c r="I54" s="123">
        <v>390</v>
      </c>
      <c r="J54" s="124">
        <f t="shared" ref="J54:J63" si="12">H54*I54</f>
        <v>37.974299999999999</v>
      </c>
      <c r="K54" s="125">
        <f>D54+H54</f>
        <v>0.185</v>
      </c>
      <c r="L54" s="189">
        <f t="shared" ref="L54:L59" si="13">F54+J54</f>
        <v>72.150000000000006</v>
      </c>
      <c r="M54" s="190"/>
    </row>
    <row r="55" spans="1:13">
      <c r="A55" s="187" t="s">
        <v>21</v>
      </c>
      <c r="B55" s="188"/>
      <c r="C55" s="7">
        <v>0.03</v>
      </c>
      <c r="D55" s="7">
        <f>C55*L7</f>
        <v>0.03</v>
      </c>
      <c r="E55" s="8">
        <v>523</v>
      </c>
      <c r="F55" s="8">
        <f t="shared" si="11"/>
        <v>15.69</v>
      </c>
      <c r="G55" s="110">
        <v>3.3369999999999997E-2</v>
      </c>
      <c r="H55" s="122">
        <f>G55*M7</f>
        <v>3.3369999999999997E-2</v>
      </c>
      <c r="I55" s="123">
        <v>523</v>
      </c>
      <c r="J55" s="124">
        <f t="shared" si="12"/>
        <v>17.452509999999997</v>
      </c>
      <c r="K55" s="125">
        <f>D55+H55</f>
        <v>6.3369999999999996E-2</v>
      </c>
      <c r="L55" s="189">
        <f t="shared" si="13"/>
        <v>33.142509999999994</v>
      </c>
      <c r="M55" s="190"/>
    </row>
    <row r="56" spans="1:13">
      <c r="A56" s="187" t="s">
        <v>22</v>
      </c>
      <c r="B56" s="188"/>
      <c r="C56" s="7">
        <v>1.4499999999999999E-3</v>
      </c>
      <c r="D56" s="7">
        <f>C56*L7</f>
        <v>1.4499999999999999E-3</v>
      </c>
      <c r="E56" s="8">
        <v>60</v>
      </c>
      <c r="F56" s="8">
        <f t="shared" si="11"/>
        <v>8.6999999999999994E-2</v>
      </c>
      <c r="G56" s="110">
        <v>1.6199999999999999E-3</v>
      </c>
      <c r="H56" s="122">
        <f>G56*M7</f>
        <v>1.6199999999999999E-3</v>
      </c>
      <c r="I56" s="123">
        <v>60</v>
      </c>
      <c r="J56" s="124">
        <f t="shared" si="12"/>
        <v>9.7199999999999995E-2</v>
      </c>
      <c r="K56" s="125">
        <f t="shared" ref="K56:K63" si="14">D56+H56</f>
        <v>3.0699999999999998E-3</v>
      </c>
      <c r="L56" s="189">
        <f t="shared" si="13"/>
        <v>0.18419999999999997</v>
      </c>
      <c r="M56" s="190"/>
    </row>
    <row r="57" spans="1:13" s="88" customFormat="1">
      <c r="A57" s="187" t="s">
        <v>19</v>
      </c>
      <c r="B57" s="188"/>
      <c r="C57" s="7">
        <v>1.4499999999999999E-3</v>
      </c>
      <c r="D57" s="7">
        <f>C57*L7</f>
        <v>1.4499999999999999E-3</v>
      </c>
      <c r="E57" s="8">
        <v>1426</v>
      </c>
      <c r="F57" s="8">
        <f t="shared" si="11"/>
        <v>2.0676999999999999</v>
      </c>
      <c r="G57" s="110">
        <v>1.6199999999999999E-3</v>
      </c>
      <c r="H57" s="122">
        <f>G57*M7</f>
        <v>1.6199999999999999E-3</v>
      </c>
      <c r="I57" s="123">
        <v>1426</v>
      </c>
      <c r="J57" s="124">
        <f t="shared" si="12"/>
        <v>2.31012</v>
      </c>
      <c r="K57" s="125">
        <f>D57+H57</f>
        <v>3.0699999999999998E-3</v>
      </c>
      <c r="L57" s="189">
        <f t="shared" si="13"/>
        <v>4.3778199999999998</v>
      </c>
      <c r="M57" s="190"/>
    </row>
    <row r="58" spans="1:13" s="88" customFormat="1">
      <c r="A58" s="187" t="s">
        <v>54</v>
      </c>
      <c r="B58" s="188"/>
      <c r="C58" s="7">
        <v>7.5300000000000002E-3</v>
      </c>
      <c r="D58" s="7">
        <f>C58*L7</f>
        <v>7.5300000000000002E-3</v>
      </c>
      <c r="E58" s="8">
        <v>195</v>
      </c>
      <c r="F58" s="8">
        <f t="shared" si="11"/>
        <v>1.46835</v>
      </c>
      <c r="G58" s="110">
        <v>8.3700000000000007E-3</v>
      </c>
      <c r="H58" s="122">
        <f>G58*M7</f>
        <v>8.3700000000000007E-3</v>
      </c>
      <c r="I58" s="123">
        <v>195</v>
      </c>
      <c r="J58" s="124">
        <f t="shared" si="12"/>
        <v>1.6321500000000002</v>
      </c>
      <c r="K58" s="125">
        <f>D58+H58</f>
        <v>1.5900000000000001E-2</v>
      </c>
      <c r="L58" s="189">
        <f t="shared" si="13"/>
        <v>3.1005000000000003</v>
      </c>
      <c r="M58" s="190"/>
    </row>
    <row r="59" spans="1:13">
      <c r="A59" s="192" t="s">
        <v>29</v>
      </c>
      <c r="B59" s="193"/>
      <c r="C59" s="26">
        <v>1.4499999999999999E-3</v>
      </c>
      <c r="D59" s="7">
        <f>C59*L7</f>
        <v>1.4499999999999999E-3</v>
      </c>
      <c r="E59" s="8">
        <v>35</v>
      </c>
      <c r="F59" s="8">
        <f t="shared" si="11"/>
        <v>5.0749999999999997E-2</v>
      </c>
      <c r="G59" s="121">
        <v>5.9999999999999995E-4</v>
      </c>
      <c r="H59" s="122">
        <f>G59*M7</f>
        <v>5.9999999999999995E-4</v>
      </c>
      <c r="I59" s="123">
        <v>35</v>
      </c>
      <c r="J59" s="124">
        <f t="shared" si="12"/>
        <v>2.0999999999999998E-2</v>
      </c>
      <c r="K59" s="125">
        <f t="shared" si="14"/>
        <v>2.0499999999999997E-3</v>
      </c>
      <c r="L59" s="189">
        <f t="shared" si="13"/>
        <v>7.1749999999999994E-2</v>
      </c>
      <c r="M59" s="190"/>
    </row>
    <row r="60" spans="1:13">
      <c r="A60" s="192"/>
      <c r="B60" s="193"/>
      <c r="C60" s="7"/>
      <c r="D60" s="7"/>
      <c r="E60" s="8"/>
      <c r="F60" s="8">
        <f>SUM(F54:F59)</f>
        <v>53.539500000000004</v>
      </c>
      <c r="G60" s="111"/>
      <c r="H60" s="122"/>
      <c r="I60" s="123"/>
      <c r="J60" s="124">
        <f>SUM(J54:J59)</f>
        <v>59.487279999999998</v>
      </c>
      <c r="K60" s="125"/>
      <c r="L60" s="189"/>
      <c r="M60" s="190"/>
    </row>
    <row r="61" spans="1:13">
      <c r="A61" s="192" t="s">
        <v>43</v>
      </c>
      <c r="B61" s="193"/>
      <c r="C61" s="7">
        <v>6.9000000000000006E-2</v>
      </c>
      <c r="D61" s="7">
        <f>C61*L7</f>
        <v>6.9000000000000006E-2</v>
      </c>
      <c r="E61" s="8">
        <v>95</v>
      </c>
      <c r="F61" s="8">
        <f t="shared" si="11"/>
        <v>6.5550000000000006</v>
      </c>
      <c r="G61" s="111">
        <v>8.2799999999999999E-2</v>
      </c>
      <c r="H61" s="122">
        <f>G61*M7</f>
        <v>8.2799999999999999E-2</v>
      </c>
      <c r="I61" s="123">
        <v>95</v>
      </c>
      <c r="J61" s="124">
        <f t="shared" si="12"/>
        <v>7.8659999999999997</v>
      </c>
      <c r="K61" s="125">
        <f t="shared" si="14"/>
        <v>0.15179999999999999</v>
      </c>
      <c r="L61" s="189">
        <f>F61+J61</f>
        <v>14.420999999999999</v>
      </c>
      <c r="M61" s="190"/>
    </row>
    <row r="62" spans="1:13">
      <c r="A62" s="192" t="s">
        <v>19</v>
      </c>
      <c r="B62" s="193"/>
      <c r="C62" s="7">
        <v>6.7999999999999996E-3</v>
      </c>
      <c r="D62" s="7">
        <f>C62*L7</f>
        <v>6.7999999999999996E-3</v>
      </c>
      <c r="E62" s="8">
        <v>1426</v>
      </c>
      <c r="F62" s="8">
        <f t="shared" si="11"/>
        <v>9.6967999999999996</v>
      </c>
      <c r="G62" s="111">
        <v>8.1600000000000006E-3</v>
      </c>
      <c r="H62" s="122">
        <f>G62*M7</f>
        <v>8.1600000000000006E-3</v>
      </c>
      <c r="I62" s="123">
        <v>1426</v>
      </c>
      <c r="J62" s="124">
        <f t="shared" si="12"/>
        <v>11.63616</v>
      </c>
      <c r="K62" s="125">
        <f t="shared" si="14"/>
        <v>1.4960000000000001E-2</v>
      </c>
      <c r="L62" s="189">
        <f>F62+J62</f>
        <v>21.33296</v>
      </c>
      <c r="M62" s="190"/>
    </row>
    <row r="63" spans="1:13">
      <c r="A63" s="192" t="s">
        <v>29</v>
      </c>
      <c r="B63" s="193"/>
      <c r="C63" s="7">
        <v>5.0000000000000001E-4</v>
      </c>
      <c r="D63" s="7">
        <f>C63*L7</f>
        <v>5.0000000000000001E-4</v>
      </c>
      <c r="E63" s="8">
        <v>35</v>
      </c>
      <c r="F63" s="8">
        <f t="shared" si="11"/>
        <v>1.7500000000000002E-2</v>
      </c>
      <c r="G63" s="111">
        <v>5.9999999999999995E-4</v>
      </c>
      <c r="H63" s="122">
        <f>G63*M7</f>
        <v>5.9999999999999995E-4</v>
      </c>
      <c r="I63" s="123">
        <v>35</v>
      </c>
      <c r="J63" s="124">
        <f t="shared" si="12"/>
        <v>2.0999999999999998E-2</v>
      </c>
      <c r="K63" s="125">
        <f t="shared" si="14"/>
        <v>1.0999999999999998E-3</v>
      </c>
      <c r="L63" s="189">
        <f>F63+J63</f>
        <v>3.85E-2</v>
      </c>
      <c r="M63" s="190"/>
    </row>
    <row r="64" spans="1:13">
      <c r="A64" s="192"/>
      <c r="B64" s="193"/>
      <c r="C64" s="26"/>
      <c r="D64" s="7"/>
      <c r="E64" s="8"/>
      <c r="F64" s="8">
        <f>SUM(F61:F63)</f>
        <v>16.269299999999998</v>
      </c>
      <c r="G64" s="121"/>
      <c r="H64" s="122"/>
      <c r="I64" s="123"/>
      <c r="J64" s="124">
        <f>SUM(J61:J63)</f>
        <v>19.523160000000001</v>
      </c>
      <c r="K64" s="125"/>
      <c r="L64" s="126"/>
      <c r="M64" s="127"/>
    </row>
    <row r="65" spans="1:13" s="162" customFormat="1">
      <c r="A65" s="192" t="s">
        <v>106</v>
      </c>
      <c r="B65" s="193"/>
      <c r="C65" s="7">
        <v>2.86E-2</v>
      </c>
      <c r="D65" s="7">
        <f>C65*L7</f>
        <v>2.86E-2</v>
      </c>
      <c r="E65" s="8">
        <v>518.5</v>
      </c>
      <c r="F65" s="8">
        <f t="shared" ref="F65" si="15">D65*E65</f>
        <v>14.8291</v>
      </c>
      <c r="G65" s="111">
        <v>2.86E-2</v>
      </c>
      <c r="H65" s="122">
        <f>G65*M7</f>
        <v>2.86E-2</v>
      </c>
      <c r="I65" s="123">
        <v>518.5</v>
      </c>
      <c r="J65" s="124">
        <f t="shared" ref="J65" si="16">H65*I65</f>
        <v>14.8291</v>
      </c>
      <c r="K65" s="125">
        <f t="shared" ref="K65" si="17">D65+H65</f>
        <v>5.7200000000000001E-2</v>
      </c>
      <c r="L65" s="189">
        <f t="shared" ref="L65" si="18">F65+J65</f>
        <v>29.658200000000001</v>
      </c>
      <c r="M65" s="190"/>
    </row>
    <row r="66" spans="1:13" hidden="1">
      <c r="A66" s="192"/>
      <c r="B66" s="193"/>
      <c r="C66" s="7"/>
      <c r="D66" s="7">
        <f>C66*L7</f>
        <v>0</v>
      </c>
      <c r="E66" s="8"/>
      <c r="F66" s="8">
        <f t="shared" ref="F66" si="19">D66*E66</f>
        <v>0</v>
      </c>
      <c r="G66" s="111"/>
      <c r="H66" s="122">
        <f>G66*M7</f>
        <v>0</v>
      </c>
      <c r="I66" s="123"/>
      <c r="J66" s="124">
        <f t="shared" ref="J66" si="20">H66*I66</f>
        <v>0</v>
      </c>
      <c r="K66" s="125">
        <f t="shared" ref="K66" si="21">D66+H66</f>
        <v>0</v>
      </c>
      <c r="L66" s="189">
        <f>F66+J66</f>
        <v>0</v>
      </c>
      <c r="M66" s="190"/>
    </row>
    <row r="67" spans="1:13">
      <c r="A67" s="192"/>
      <c r="B67" s="193"/>
      <c r="C67" s="7"/>
      <c r="D67" s="7"/>
      <c r="E67" s="8"/>
      <c r="F67" s="8">
        <f>SUM(F65:F66)</f>
        <v>14.8291</v>
      </c>
      <c r="G67" s="111"/>
      <c r="H67" s="122"/>
      <c r="I67" s="123"/>
      <c r="J67" s="124">
        <f>SUM(J65:J66)</f>
        <v>14.8291</v>
      </c>
      <c r="K67" s="125"/>
      <c r="L67" s="126"/>
      <c r="M67" s="127"/>
    </row>
    <row r="68" spans="1:13">
      <c r="A68" s="187" t="s">
        <v>47</v>
      </c>
      <c r="B68" s="188"/>
      <c r="C68" s="7">
        <v>0.02</v>
      </c>
      <c r="D68" s="7">
        <f>C68*L7</f>
        <v>0.02</v>
      </c>
      <c r="E68" s="8">
        <v>94</v>
      </c>
      <c r="F68" s="8">
        <f>D68*E68</f>
        <v>1.8800000000000001</v>
      </c>
      <c r="G68" s="111">
        <v>0.03</v>
      </c>
      <c r="H68" s="122">
        <f>G68*M7</f>
        <v>0.03</v>
      </c>
      <c r="I68" s="123">
        <v>94</v>
      </c>
      <c r="J68" s="124">
        <f>H68*I68</f>
        <v>2.82</v>
      </c>
      <c r="K68" s="125">
        <f>D68+H68</f>
        <v>0.05</v>
      </c>
      <c r="L68" s="189">
        <f>F68+J68</f>
        <v>4.7</v>
      </c>
      <c r="M68" s="205"/>
    </row>
    <row r="69" spans="1:13">
      <c r="A69" s="187"/>
      <c r="B69" s="188"/>
      <c r="C69" s="7"/>
      <c r="D69" s="7"/>
      <c r="E69" s="8"/>
      <c r="F69" s="8"/>
      <c r="G69" s="111"/>
      <c r="H69" s="122"/>
      <c r="I69" s="123"/>
      <c r="J69" s="124"/>
      <c r="K69" s="125"/>
      <c r="L69" s="189"/>
      <c r="M69" s="205"/>
    </row>
    <row r="70" spans="1:13">
      <c r="A70" s="187" t="s">
        <v>38</v>
      </c>
      <c r="B70" s="188"/>
      <c r="C70" s="7">
        <v>0.05</v>
      </c>
      <c r="D70" s="7">
        <f>C70*L7</f>
        <v>0.05</v>
      </c>
      <c r="E70" s="8">
        <v>92</v>
      </c>
      <c r="F70" s="8">
        <f>D70*E70</f>
        <v>4.6000000000000005</v>
      </c>
      <c r="G70" s="111">
        <v>0.06</v>
      </c>
      <c r="H70" s="122">
        <f>G70*M7</f>
        <v>0.06</v>
      </c>
      <c r="I70" s="123">
        <v>92</v>
      </c>
      <c r="J70" s="124">
        <f>H70*I70</f>
        <v>5.52</v>
      </c>
      <c r="K70" s="125">
        <f>D70+H70</f>
        <v>0.11</v>
      </c>
      <c r="L70" s="189">
        <f>F70+J70</f>
        <v>10.120000000000001</v>
      </c>
      <c r="M70" s="205"/>
    </row>
    <row r="71" spans="1:13" ht="14.45" customHeight="1">
      <c r="A71" s="187"/>
      <c r="B71" s="188"/>
      <c r="C71" s="7"/>
      <c r="D71" s="7"/>
      <c r="E71" s="8"/>
      <c r="F71" s="8"/>
      <c r="G71" s="111"/>
      <c r="H71" s="111"/>
      <c r="I71" s="123"/>
      <c r="J71" s="124"/>
      <c r="K71" s="125"/>
      <c r="L71" s="126"/>
      <c r="M71" s="129"/>
    </row>
    <row r="72" spans="1:13">
      <c r="A72" s="201" t="s">
        <v>3</v>
      </c>
      <c r="B72" s="202"/>
      <c r="C72" s="9"/>
      <c r="D72" s="10"/>
      <c r="E72" s="10"/>
      <c r="F72" s="10">
        <f>F30+F31+F36+F37+F39+F44+F53+F60+F64+F67+F68+F70</f>
        <v>205.50115</v>
      </c>
      <c r="G72" s="130"/>
      <c r="H72" s="130"/>
      <c r="I72" s="131"/>
      <c r="J72" s="132">
        <f>J30+J31+J36+J37+J39+J44+J53+J60+J64+J67+J68+J70</f>
        <v>240.45954</v>
      </c>
      <c r="K72" s="125">
        <f>D72+H72</f>
        <v>0</v>
      </c>
      <c r="L72" s="203">
        <f>SUM(L26:L71)</f>
        <v>445.96069000000006</v>
      </c>
      <c r="M72" s="204"/>
    </row>
    <row r="73" spans="1:13">
      <c r="A73" s="39"/>
      <c r="B73" s="39"/>
      <c r="C73" s="39"/>
      <c r="D73" s="39"/>
      <c r="E73" s="39"/>
      <c r="F73" s="39"/>
      <c r="G73" s="40"/>
      <c r="H73" s="40"/>
      <c r="I73" s="40"/>
      <c r="J73" s="40"/>
      <c r="K73" s="40"/>
      <c r="L73" s="40"/>
      <c r="M73" s="40"/>
    </row>
    <row r="75" spans="1:13">
      <c r="E75" s="62" t="s">
        <v>56</v>
      </c>
      <c r="F75" s="25">
        <f>F30+F31+F36+F37+F39</f>
        <v>88.098050000000001</v>
      </c>
      <c r="J75" s="25">
        <f>J30+J31+J36+J37+J39</f>
        <v>105.1473</v>
      </c>
      <c r="M75" s="25">
        <f>F72+J72</f>
        <v>445.96069</v>
      </c>
    </row>
    <row r="76" spans="1:13">
      <c r="E76" s="62" t="s">
        <v>57</v>
      </c>
      <c r="F76" s="25">
        <f>F44+F53+F60+F64+F67+F68+F70</f>
        <v>117.40309999999999</v>
      </c>
      <c r="J76" s="25">
        <f>J44+J53+J60+J64+J67+J68+J70</f>
        <v>135.31224</v>
      </c>
    </row>
    <row r="77" spans="1:13">
      <c r="F77" s="25">
        <f>SUM(F75:F76)</f>
        <v>205.50115</v>
      </c>
      <c r="J77" s="25">
        <f>SUM(J75:J76)</f>
        <v>240.45954</v>
      </c>
    </row>
    <row r="79" spans="1:13">
      <c r="F79" s="25"/>
      <c r="J79" s="25"/>
    </row>
  </sheetData>
  <mergeCells count="123">
    <mergeCell ref="L33:M33"/>
    <mergeCell ref="L44:M44"/>
    <mergeCell ref="L63:M63"/>
    <mergeCell ref="A43:B43"/>
    <mergeCell ref="L42:M42"/>
    <mergeCell ref="L43:M43"/>
    <mergeCell ref="L28:M28"/>
    <mergeCell ref="L29:M29"/>
    <mergeCell ref="A55:B55"/>
    <mergeCell ref="L55:M55"/>
    <mergeCell ref="L32:M32"/>
    <mergeCell ref="L37:M37"/>
    <mergeCell ref="L59:M59"/>
    <mergeCell ref="A47:B47"/>
    <mergeCell ref="A31:B31"/>
    <mergeCell ref="A34:B34"/>
    <mergeCell ref="A36:B36"/>
    <mergeCell ref="L34:M34"/>
    <mergeCell ref="A33:B33"/>
    <mergeCell ref="A32:B32"/>
    <mergeCell ref="A50:B50"/>
    <mergeCell ref="A51:B51"/>
    <mergeCell ref="A52:B52"/>
    <mergeCell ref="L31:M31"/>
    <mergeCell ref="A37:B37"/>
    <mergeCell ref="L49:M49"/>
    <mergeCell ref="A46:B46"/>
    <mergeCell ref="L46:M46"/>
    <mergeCell ref="A38:B38"/>
    <mergeCell ref="A41:B41"/>
    <mergeCell ref="A44:B44"/>
    <mergeCell ref="A45:B45"/>
    <mergeCell ref="L38:M38"/>
    <mergeCell ref="L41:M41"/>
    <mergeCell ref="A39:B39"/>
    <mergeCell ref="L45:M45"/>
    <mergeCell ref="A42:B42"/>
    <mergeCell ref="A48:B48"/>
    <mergeCell ref="L40:M40"/>
    <mergeCell ref="A35:B35"/>
    <mergeCell ref="L35:M35"/>
    <mergeCell ref="A40:B40"/>
    <mergeCell ref="L39:M39"/>
    <mergeCell ref="B2:H2"/>
    <mergeCell ref="G4:I4"/>
    <mergeCell ref="A12:B12"/>
    <mergeCell ref="A11:B11"/>
    <mergeCell ref="A10:B10"/>
    <mergeCell ref="B3:H3"/>
    <mergeCell ref="G5:I5"/>
    <mergeCell ref="A8:B9"/>
    <mergeCell ref="E8:G8"/>
    <mergeCell ref="I8:K8"/>
    <mergeCell ref="L8:M8"/>
    <mergeCell ref="E10:H10"/>
    <mergeCell ref="E11:H11"/>
    <mergeCell ref="E12:H12"/>
    <mergeCell ref="E13:H13"/>
    <mergeCell ref="E14:H14"/>
    <mergeCell ref="E15:H15"/>
    <mergeCell ref="E16:H16"/>
    <mergeCell ref="A14:B14"/>
    <mergeCell ref="A13:B13"/>
    <mergeCell ref="A16:B16"/>
    <mergeCell ref="A15:B15"/>
    <mergeCell ref="A30:B30"/>
    <mergeCell ref="A28:B28"/>
    <mergeCell ref="A29:B29"/>
    <mergeCell ref="L30:M30"/>
    <mergeCell ref="E17:H17"/>
    <mergeCell ref="E18:H18"/>
    <mergeCell ref="E21:H21"/>
    <mergeCell ref="A18:B18"/>
    <mergeCell ref="L26:M26"/>
    <mergeCell ref="A27:B27"/>
    <mergeCell ref="L25:M25"/>
    <mergeCell ref="A26:B26"/>
    <mergeCell ref="A25:B25"/>
    <mergeCell ref="A23:B23"/>
    <mergeCell ref="L27:M27"/>
    <mergeCell ref="A20:B20"/>
    <mergeCell ref="A21:B21"/>
    <mergeCell ref="A19:B19"/>
    <mergeCell ref="A17:B17"/>
    <mergeCell ref="E23:H23"/>
    <mergeCell ref="A70:B70"/>
    <mergeCell ref="L70:M70"/>
    <mergeCell ref="A71:B71"/>
    <mergeCell ref="L47:M47"/>
    <mergeCell ref="A49:B49"/>
    <mergeCell ref="A72:B72"/>
    <mergeCell ref="L72:M72"/>
    <mergeCell ref="A63:B63"/>
    <mergeCell ref="A62:B62"/>
    <mergeCell ref="A65:B65"/>
    <mergeCell ref="L65:M65"/>
    <mergeCell ref="A67:B67"/>
    <mergeCell ref="A68:B68"/>
    <mergeCell ref="L68:M68"/>
    <mergeCell ref="A69:B69"/>
    <mergeCell ref="L69:M69"/>
    <mergeCell ref="A64:B64"/>
    <mergeCell ref="A66:B66"/>
    <mergeCell ref="L62:M62"/>
    <mergeCell ref="A56:B56"/>
    <mergeCell ref="A59:B59"/>
    <mergeCell ref="A53:B53"/>
    <mergeCell ref="A54:B54"/>
    <mergeCell ref="L66:M66"/>
    <mergeCell ref="L61:M61"/>
    <mergeCell ref="A61:B61"/>
    <mergeCell ref="L48:M48"/>
    <mergeCell ref="L56:M56"/>
    <mergeCell ref="L50:M50"/>
    <mergeCell ref="L51:M51"/>
    <mergeCell ref="L52:M52"/>
    <mergeCell ref="L54:M54"/>
    <mergeCell ref="A60:B60"/>
    <mergeCell ref="L60:M60"/>
    <mergeCell ref="A57:B57"/>
    <mergeCell ref="A58:B58"/>
    <mergeCell ref="L57:M57"/>
    <mergeCell ref="L58:M5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zoomScaleNormal="100" workbookViewId="0">
      <selection activeCell="G89" sqref="G89"/>
    </sheetView>
  </sheetViews>
  <sheetFormatPr defaultColWidth="8.85546875" defaultRowHeight="15"/>
  <cols>
    <col min="1" max="1" width="4" style="62" customWidth="1"/>
    <col min="2" max="2" width="30.85546875" style="62" customWidth="1"/>
    <col min="3" max="3" width="9.7109375" style="62" customWidth="1"/>
    <col min="4" max="4" width="10.28515625" style="62" customWidth="1"/>
    <col min="5" max="5" width="9.28515625" style="62" customWidth="1"/>
    <col min="6" max="6" width="8.140625" style="62" customWidth="1"/>
    <col min="7" max="7" width="8" style="62" customWidth="1"/>
    <col min="8" max="8" width="7.28515625" style="62" customWidth="1"/>
    <col min="9" max="9" width="9.5703125" style="62" customWidth="1"/>
    <col min="10" max="10" width="7.7109375" style="62" customWidth="1"/>
    <col min="11" max="11" width="7.28515625" style="62" customWidth="1"/>
    <col min="12" max="12" width="7.7109375" style="62" customWidth="1"/>
    <col min="13" max="13" width="7.85546875" style="62" customWidth="1"/>
    <col min="14" max="16384" width="8.85546875" style="62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3"/>
      <c r="H6" s="63"/>
      <c r="I6" s="6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57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77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49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s="93" customFormat="1">
      <c r="A12" s="168" t="s">
        <v>37</v>
      </c>
      <c r="B12" s="169"/>
      <c r="C12" s="18">
        <v>20</v>
      </c>
      <c r="D12" s="54">
        <v>20</v>
      </c>
      <c r="E12" s="91"/>
      <c r="F12" s="92"/>
      <c r="G12" s="92"/>
      <c r="H12" s="92"/>
      <c r="I12" s="50"/>
      <c r="J12" s="50"/>
      <c r="K12" s="23"/>
      <c r="L12" s="23"/>
      <c r="M12" s="23"/>
    </row>
    <row r="13" spans="1:13" ht="15.75" customHeight="1">
      <c r="A13" s="168" t="s">
        <v>50</v>
      </c>
      <c r="B13" s="170"/>
      <c r="C13" s="18">
        <v>100</v>
      </c>
      <c r="D13" s="55">
        <v>100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73" t="s">
        <v>47</v>
      </c>
      <c r="B14" s="174"/>
      <c r="C14" s="24">
        <v>20</v>
      </c>
      <c r="D14" s="55">
        <v>30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5.75" customHeight="1">
      <c r="A15" s="168" t="s">
        <v>38</v>
      </c>
      <c r="B15" s="170"/>
      <c r="C15" s="24">
        <v>40</v>
      </c>
      <c r="D15" s="55">
        <v>40</v>
      </c>
      <c r="E15" s="183"/>
      <c r="F15" s="184"/>
      <c r="G15" s="184"/>
      <c r="H15" s="184"/>
      <c r="I15" s="50"/>
      <c r="J15" s="50"/>
      <c r="K15" s="23"/>
      <c r="L15" s="23"/>
      <c r="M15" s="23"/>
    </row>
    <row r="16" spans="1:13" ht="14.45" customHeight="1">
      <c r="A16" s="168"/>
      <c r="B16" s="170"/>
      <c r="C16" s="18"/>
      <c r="D16" s="55"/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76</v>
      </c>
      <c r="B17" s="170"/>
      <c r="C17" s="18">
        <v>60</v>
      </c>
      <c r="D17" s="55">
        <v>100</v>
      </c>
      <c r="E17" s="183"/>
      <c r="F17" s="183"/>
      <c r="G17" s="183"/>
      <c r="H17" s="183"/>
      <c r="I17" s="50"/>
      <c r="J17" s="50"/>
      <c r="K17" s="23"/>
      <c r="L17" s="23"/>
      <c r="M17" s="23"/>
    </row>
    <row r="18" spans="1:13">
      <c r="A18" s="168" t="s">
        <v>113</v>
      </c>
      <c r="B18" s="170"/>
      <c r="C18" s="18">
        <v>200</v>
      </c>
      <c r="D18" s="55">
        <v>250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s="154" customFormat="1">
      <c r="A19" s="168" t="s">
        <v>139</v>
      </c>
      <c r="B19" s="170"/>
      <c r="C19" s="18">
        <v>90</v>
      </c>
      <c r="D19" s="55">
        <v>100</v>
      </c>
      <c r="E19" s="155"/>
      <c r="F19" s="156"/>
      <c r="G19" s="156"/>
      <c r="H19" s="156"/>
      <c r="I19" s="50"/>
      <c r="J19" s="50"/>
      <c r="K19" s="23"/>
      <c r="L19" s="23"/>
      <c r="M19" s="23"/>
    </row>
    <row r="20" spans="1:13" s="154" customFormat="1">
      <c r="A20" s="168" t="s">
        <v>134</v>
      </c>
      <c r="B20" s="170"/>
      <c r="C20" s="18">
        <v>150</v>
      </c>
      <c r="D20" s="55">
        <v>180</v>
      </c>
      <c r="E20" s="155"/>
      <c r="F20" s="156"/>
      <c r="G20" s="156"/>
      <c r="H20" s="156"/>
      <c r="I20" s="50"/>
      <c r="J20" s="50"/>
      <c r="K20" s="23"/>
      <c r="L20" s="23"/>
      <c r="M20" s="23"/>
    </row>
    <row r="21" spans="1:13" ht="15" customHeight="1">
      <c r="A21" s="168" t="s">
        <v>140</v>
      </c>
      <c r="B21" s="170"/>
      <c r="C21" s="18">
        <v>20</v>
      </c>
      <c r="D21" s="55">
        <v>20</v>
      </c>
      <c r="E21" s="183"/>
      <c r="F21" s="184"/>
      <c r="G21" s="184"/>
      <c r="H21" s="184"/>
      <c r="I21" s="50"/>
      <c r="J21" s="50"/>
      <c r="K21" s="23"/>
      <c r="L21" s="23"/>
      <c r="M21" s="23"/>
    </row>
    <row r="22" spans="1:13">
      <c r="A22" s="168" t="s">
        <v>114</v>
      </c>
      <c r="B22" s="170"/>
      <c r="C22" s="18">
        <v>200</v>
      </c>
      <c r="D22" s="55">
        <v>200</v>
      </c>
      <c r="E22" s="183"/>
      <c r="F22" s="184"/>
      <c r="G22" s="184"/>
      <c r="H22" s="184"/>
      <c r="I22" s="50"/>
      <c r="J22" s="50"/>
      <c r="K22" s="23"/>
      <c r="L22" s="23"/>
      <c r="M22" s="23"/>
    </row>
    <row r="23" spans="1:13">
      <c r="A23" s="168" t="s">
        <v>38</v>
      </c>
      <c r="B23" s="170"/>
      <c r="C23" s="18">
        <v>50</v>
      </c>
      <c r="D23" s="55">
        <v>60</v>
      </c>
      <c r="E23" s="183"/>
      <c r="F23" s="184"/>
      <c r="G23" s="184"/>
      <c r="H23" s="184"/>
      <c r="I23" s="50"/>
      <c r="J23" s="50"/>
      <c r="K23" s="23"/>
      <c r="L23" s="23"/>
      <c r="M23" s="23"/>
    </row>
    <row r="24" spans="1:13">
      <c r="A24" s="60" t="s">
        <v>47</v>
      </c>
      <c r="B24" s="61"/>
      <c r="C24" s="18">
        <v>20</v>
      </c>
      <c r="D24" s="56">
        <v>30</v>
      </c>
      <c r="E24" s="58"/>
      <c r="F24" s="59"/>
      <c r="G24" s="59"/>
      <c r="H24" s="59"/>
      <c r="I24" s="50"/>
      <c r="J24" s="50"/>
      <c r="K24" s="23"/>
      <c r="L24" s="23"/>
      <c r="M24" s="23"/>
    </row>
    <row r="25" spans="1:13" ht="14.45" customHeight="1" thickBot="1">
      <c r="A25" s="194"/>
      <c r="B25" s="195"/>
      <c r="C25" s="28"/>
      <c r="D25" s="27"/>
      <c r="E25" s="183"/>
      <c r="F25" s="184"/>
      <c r="G25" s="184"/>
      <c r="H25" s="184"/>
      <c r="I25" s="2"/>
      <c r="J25" s="2"/>
      <c r="K25" s="22"/>
      <c r="L25" s="22"/>
      <c r="M25" s="22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77" t="s">
        <v>8</v>
      </c>
      <c r="B27" s="191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3" t="s">
        <v>5</v>
      </c>
      <c r="L27" s="185" t="s">
        <v>7</v>
      </c>
      <c r="M27" s="186"/>
    </row>
    <row r="28" spans="1:13" ht="14.45" customHeight="1">
      <c r="A28" s="192" t="s">
        <v>79</v>
      </c>
      <c r="B28" s="193"/>
      <c r="C28" s="7">
        <v>0.03</v>
      </c>
      <c r="D28" s="7">
        <f>C28*L7</f>
        <v>0.03</v>
      </c>
      <c r="E28" s="8">
        <v>85</v>
      </c>
      <c r="F28" s="8">
        <f>D28*E28</f>
        <v>2.5499999999999998</v>
      </c>
      <c r="G28" s="110">
        <v>0.04</v>
      </c>
      <c r="H28" s="122">
        <f>G28*M7</f>
        <v>0.04</v>
      </c>
      <c r="I28" s="123">
        <v>85</v>
      </c>
      <c r="J28" s="124">
        <f>H28*I28</f>
        <v>3.4</v>
      </c>
      <c r="K28" s="125">
        <f>D28+H28</f>
        <v>7.0000000000000007E-2</v>
      </c>
      <c r="L28" s="189">
        <f>F28+J28</f>
        <v>5.9499999999999993</v>
      </c>
      <c r="M28" s="190"/>
    </row>
    <row r="29" spans="1:13" ht="14.45" customHeight="1">
      <c r="A29" s="192" t="s">
        <v>25</v>
      </c>
      <c r="B29" s="193"/>
      <c r="C29" s="7">
        <v>7.4999999999999997E-2</v>
      </c>
      <c r="D29" s="7">
        <f>C29*L7</f>
        <v>7.4999999999999997E-2</v>
      </c>
      <c r="E29" s="8">
        <v>111</v>
      </c>
      <c r="F29" s="8">
        <f>D29*E29</f>
        <v>8.3249999999999993</v>
      </c>
      <c r="G29" s="110">
        <v>0.1</v>
      </c>
      <c r="H29" s="122">
        <f>G29*M7</f>
        <v>0.1</v>
      </c>
      <c r="I29" s="123">
        <v>111</v>
      </c>
      <c r="J29" s="124">
        <f>H29*I29</f>
        <v>11.100000000000001</v>
      </c>
      <c r="K29" s="125">
        <f>D29+H29</f>
        <v>0.17499999999999999</v>
      </c>
      <c r="L29" s="189">
        <f>F29+J29</f>
        <v>19.425000000000001</v>
      </c>
      <c r="M29" s="190"/>
    </row>
    <row r="30" spans="1:13" ht="14.45" customHeight="1">
      <c r="A30" s="187" t="s">
        <v>26</v>
      </c>
      <c r="B30" s="188"/>
      <c r="C30" s="7">
        <v>2.2499999999999998E-3</v>
      </c>
      <c r="D30" s="7">
        <f>C30*L7</f>
        <v>2.2499999999999998E-3</v>
      </c>
      <c r="E30" s="8">
        <v>120</v>
      </c>
      <c r="F30" s="8">
        <f>D30*E30</f>
        <v>0.26999999999999996</v>
      </c>
      <c r="G30" s="110">
        <v>3.0000000000000001E-3</v>
      </c>
      <c r="H30" s="122">
        <f>G30*M7</f>
        <v>3.0000000000000001E-3</v>
      </c>
      <c r="I30" s="123">
        <v>120</v>
      </c>
      <c r="J30" s="124">
        <f t="shared" ref="J30:J43" si="0">H30*I30</f>
        <v>0.36</v>
      </c>
      <c r="K30" s="125">
        <f>D30+H30</f>
        <v>5.2499999999999995E-3</v>
      </c>
      <c r="L30" s="189">
        <f>F30+J30</f>
        <v>0.62999999999999989</v>
      </c>
      <c r="M30" s="190"/>
    </row>
    <row r="31" spans="1:13">
      <c r="A31" s="187" t="s">
        <v>19</v>
      </c>
      <c r="B31" s="188"/>
      <c r="C31" s="7">
        <v>3.7499999999999999E-3</v>
      </c>
      <c r="D31" s="7">
        <f>C31*L7</f>
        <v>3.7499999999999999E-3</v>
      </c>
      <c r="E31" s="8">
        <v>1426</v>
      </c>
      <c r="F31" s="8">
        <f>D31*E31</f>
        <v>5.3475000000000001</v>
      </c>
      <c r="G31" s="110">
        <v>5.0000000000000001E-3</v>
      </c>
      <c r="H31" s="122">
        <f>G31*M7</f>
        <v>5.0000000000000001E-3</v>
      </c>
      <c r="I31" s="123">
        <v>1426</v>
      </c>
      <c r="J31" s="124">
        <f t="shared" si="0"/>
        <v>7.13</v>
      </c>
      <c r="K31" s="125">
        <f>D31+H31</f>
        <v>8.7500000000000008E-3</v>
      </c>
      <c r="L31" s="189">
        <f>F31+J31</f>
        <v>12.477499999999999</v>
      </c>
      <c r="M31" s="190"/>
    </row>
    <row r="32" spans="1:13" ht="14.45" customHeight="1">
      <c r="A32" s="192" t="s">
        <v>29</v>
      </c>
      <c r="B32" s="193"/>
      <c r="C32" s="7">
        <v>7.5000000000000002E-4</v>
      </c>
      <c r="D32" s="7">
        <f>C32*L7</f>
        <v>7.5000000000000002E-4</v>
      </c>
      <c r="E32" s="8">
        <v>35</v>
      </c>
      <c r="F32" s="8">
        <f>D32*E32</f>
        <v>2.6249999999999999E-2</v>
      </c>
      <c r="G32" s="110">
        <v>1E-3</v>
      </c>
      <c r="H32" s="122">
        <f>G32*L7</f>
        <v>1E-3</v>
      </c>
      <c r="I32" s="123">
        <v>35</v>
      </c>
      <c r="J32" s="124">
        <f>H32*I32</f>
        <v>3.5000000000000003E-2</v>
      </c>
      <c r="K32" s="125">
        <f>D32+H32</f>
        <v>1.75E-3</v>
      </c>
      <c r="L32" s="189">
        <f t="shared" ref="L32" si="1">F32+J32</f>
        <v>6.1249999999999999E-2</v>
      </c>
      <c r="M32" s="190"/>
    </row>
    <row r="33" spans="1:13" ht="14.45" customHeight="1">
      <c r="A33" s="192"/>
      <c r="B33" s="193"/>
      <c r="C33" s="7"/>
      <c r="D33" s="7"/>
      <c r="E33" s="8"/>
      <c r="F33" s="8">
        <f>SUM(F28:F32)</f>
        <v>16.518750000000001</v>
      </c>
      <c r="G33" s="110"/>
      <c r="H33" s="122"/>
      <c r="I33" s="123"/>
      <c r="J33" s="124">
        <f>SUM(J28:J32)</f>
        <v>22.025000000000002</v>
      </c>
      <c r="K33" s="125"/>
      <c r="L33" s="126"/>
      <c r="M33" s="129"/>
    </row>
    <row r="34" spans="1:13" ht="14.45" customHeight="1">
      <c r="A34" s="192" t="s">
        <v>52</v>
      </c>
      <c r="B34" s="193"/>
      <c r="C34" s="7">
        <v>0.1</v>
      </c>
      <c r="D34" s="7">
        <f>C34*L7</f>
        <v>0.1</v>
      </c>
      <c r="E34" s="8">
        <v>350</v>
      </c>
      <c r="F34" s="8">
        <f>D34*E34</f>
        <v>35</v>
      </c>
      <c r="G34" s="111">
        <v>0.1</v>
      </c>
      <c r="H34" s="122">
        <f>G34*M7</f>
        <v>0.1</v>
      </c>
      <c r="I34" s="123">
        <v>350</v>
      </c>
      <c r="J34" s="124">
        <f t="shared" ref="J34" si="2">H34*I34</f>
        <v>35</v>
      </c>
      <c r="K34" s="125">
        <f t="shared" ref="K34" si="3">D34+H34</f>
        <v>0.2</v>
      </c>
      <c r="L34" s="189">
        <f t="shared" ref="L34" si="4">F34+J34</f>
        <v>70</v>
      </c>
      <c r="M34" s="190"/>
    </row>
    <row r="35" spans="1:13" ht="14.45" customHeight="1">
      <c r="A35" s="192"/>
      <c r="B35" s="193"/>
      <c r="C35" s="7"/>
      <c r="D35" s="7"/>
      <c r="E35" s="8"/>
      <c r="F35" s="8"/>
      <c r="G35" s="111"/>
      <c r="H35" s="122"/>
      <c r="I35" s="123"/>
      <c r="J35" s="124"/>
      <c r="K35" s="125"/>
      <c r="L35" s="189"/>
      <c r="M35" s="190"/>
    </row>
    <row r="36" spans="1:13" ht="14.45" customHeight="1">
      <c r="A36" s="192" t="s">
        <v>42</v>
      </c>
      <c r="B36" s="193"/>
      <c r="C36" s="7">
        <v>1E-3</v>
      </c>
      <c r="D36" s="7">
        <f>C36*L7</f>
        <v>1E-3</v>
      </c>
      <c r="E36" s="8">
        <v>770</v>
      </c>
      <c r="F36" s="8">
        <f t="shared" ref="F36:F45" si="5">D36*E36</f>
        <v>0.77</v>
      </c>
      <c r="G36" s="111">
        <v>1E-3</v>
      </c>
      <c r="H36" s="122">
        <f>G36*M7</f>
        <v>1E-3</v>
      </c>
      <c r="I36" s="123">
        <v>770</v>
      </c>
      <c r="J36" s="124">
        <f t="shared" si="0"/>
        <v>0.77</v>
      </c>
      <c r="K36" s="125">
        <f t="shared" ref="K36:K45" si="6">D36+H36</f>
        <v>2E-3</v>
      </c>
      <c r="L36" s="189">
        <f>F36+J36</f>
        <v>1.54</v>
      </c>
      <c r="M36" s="190"/>
    </row>
    <row r="37" spans="1:13" ht="14.45" customHeight="1">
      <c r="A37" s="192" t="s">
        <v>26</v>
      </c>
      <c r="B37" s="193"/>
      <c r="C37" s="26">
        <v>7.0000000000000001E-3</v>
      </c>
      <c r="D37" s="7">
        <f>C37*L7</f>
        <v>7.0000000000000001E-3</v>
      </c>
      <c r="E37" s="8">
        <v>120</v>
      </c>
      <c r="F37" s="8">
        <f>D37*E37</f>
        <v>0.84</v>
      </c>
      <c r="G37" s="121">
        <v>7.0000000000000001E-3</v>
      </c>
      <c r="H37" s="122">
        <f>G37*M7</f>
        <v>7.0000000000000001E-3</v>
      </c>
      <c r="I37" s="123">
        <v>120</v>
      </c>
      <c r="J37" s="124">
        <f>H37*I37</f>
        <v>0.84</v>
      </c>
      <c r="K37" s="125">
        <f t="shared" si="6"/>
        <v>1.4E-2</v>
      </c>
      <c r="L37" s="189">
        <f>F37+J37</f>
        <v>1.68</v>
      </c>
      <c r="M37" s="190"/>
    </row>
    <row r="38" spans="1:13" s="93" customFormat="1" ht="14.45" customHeight="1">
      <c r="A38" s="192"/>
      <c r="B38" s="193"/>
      <c r="C38" s="26"/>
      <c r="D38" s="7"/>
      <c r="E38" s="8"/>
      <c r="F38" s="8">
        <f>SUM(F36:F37)</f>
        <v>1.6099999999999999</v>
      </c>
      <c r="G38" s="121"/>
      <c r="H38" s="122"/>
      <c r="I38" s="123"/>
      <c r="J38" s="124">
        <f>SUM(J36:J37)</f>
        <v>1.6099999999999999</v>
      </c>
      <c r="K38" s="125"/>
      <c r="L38" s="126"/>
      <c r="M38" s="127"/>
    </row>
    <row r="39" spans="1:13" ht="14.45" customHeight="1">
      <c r="A39" s="192" t="s">
        <v>37</v>
      </c>
      <c r="B39" s="193"/>
      <c r="C39" s="26">
        <v>2.0799999999999999E-2</v>
      </c>
      <c r="D39" s="7">
        <f>C39*L7</f>
        <v>2.0799999999999999E-2</v>
      </c>
      <c r="E39" s="8">
        <v>990</v>
      </c>
      <c r="F39" s="8">
        <f t="shared" si="5"/>
        <v>20.591999999999999</v>
      </c>
      <c r="G39" s="121">
        <v>2.0799999999999999E-2</v>
      </c>
      <c r="H39" s="122">
        <f>G39*M7</f>
        <v>2.0799999999999999E-2</v>
      </c>
      <c r="I39" s="123">
        <v>990</v>
      </c>
      <c r="J39" s="124">
        <f t="shared" si="0"/>
        <v>20.591999999999999</v>
      </c>
      <c r="K39" s="125">
        <f t="shared" si="6"/>
        <v>4.1599999999999998E-2</v>
      </c>
      <c r="L39" s="189">
        <f>F39+J39</f>
        <v>41.183999999999997</v>
      </c>
      <c r="M39" s="190"/>
    </row>
    <row r="40" spans="1:13">
      <c r="A40" s="197"/>
      <c r="B40" s="198"/>
      <c r="C40" s="29"/>
      <c r="D40" s="7"/>
      <c r="E40" s="8"/>
      <c r="F40" s="8"/>
      <c r="G40" s="110"/>
      <c r="H40" s="122"/>
      <c r="I40" s="123"/>
      <c r="J40" s="124"/>
      <c r="K40" s="125"/>
      <c r="L40" s="126"/>
      <c r="M40" s="127"/>
    </row>
    <row r="41" spans="1:13" ht="14.45" customHeight="1">
      <c r="A41" s="192" t="s">
        <v>47</v>
      </c>
      <c r="B41" s="193"/>
      <c r="C41" s="7">
        <v>0.02</v>
      </c>
      <c r="D41" s="7">
        <f>C41*L7</f>
        <v>0.02</v>
      </c>
      <c r="E41" s="8">
        <v>94</v>
      </c>
      <c r="F41" s="8">
        <f t="shared" si="5"/>
        <v>1.8800000000000001</v>
      </c>
      <c r="G41" s="111">
        <v>0.03</v>
      </c>
      <c r="H41" s="122">
        <f>G41*M7</f>
        <v>0.03</v>
      </c>
      <c r="I41" s="123">
        <v>94</v>
      </c>
      <c r="J41" s="124">
        <f t="shared" si="0"/>
        <v>2.82</v>
      </c>
      <c r="K41" s="125">
        <f t="shared" si="6"/>
        <v>0.05</v>
      </c>
      <c r="L41" s="189">
        <f>F41+J41</f>
        <v>4.7</v>
      </c>
      <c r="M41" s="190"/>
    </row>
    <row r="42" spans="1:13" ht="14.45" customHeight="1">
      <c r="A42" s="192"/>
      <c r="B42" s="193"/>
      <c r="C42" s="7"/>
      <c r="D42" s="7"/>
      <c r="E42" s="8"/>
      <c r="F42" s="8"/>
      <c r="G42" s="110"/>
      <c r="H42" s="122"/>
      <c r="I42" s="123"/>
      <c r="J42" s="124"/>
      <c r="K42" s="125"/>
      <c r="L42" s="189"/>
      <c r="M42" s="190"/>
    </row>
    <row r="43" spans="1:13" ht="14.45" customHeight="1">
      <c r="A43" s="192" t="s">
        <v>38</v>
      </c>
      <c r="B43" s="193"/>
      <c r="C43" s="7">
        <v>0.04</v>
      </c>
      <c r="D43" s="7">
        <f>C43*L7</f>
        <v>0.04</v>
      </c>
      <c r="E43" s="8">
        <v>92</v>
      </c>
      <c r="F43" s="8">
        <f t="shared" si="5"/>
        <v>3.68</v>
      </c>
      <c r="G43" s="110">
        <v>0.04</v>
      </c>
      <c r="H43" s="122">
        <f>G43*M7</f>
        <v>0.04</v>
      </c>
      <c r="I43" s="123">
        <v>92</v>
      </c>
      <c r="J43" s="124">
        <f t="shared" si="0"/>
        <v>3.68</v>
      </c>
      <c r="K43" s="125">
        <f t="shared" si="6"/>
        <v>0.08</v>
      </c>
      <c r="L43" s="189">
        <f t="shared" ref="L43:L45" si="7">F43+J43</f>
        <v>7.36</v>
      </c>
      <c r="M43" s="190"/>
    </row>
    <row r="44" spans="1:13" ht="14.45" customHeight="1">
      <c r="A44" s="192"/>
      <c r="B44" s="193"/>
      <c r="C44" s="7"/>
      <c r="D44" s="7"/>
      <c r="E44" s="8"/>
      <c r="F44" s="8"/>
      <c r="G44" s="110"/>
      <c r="H44" s="111"/>
      <c r="I44" s="123"/>
      <c r="J44" s="124"/>
      <c r="K44" s="125"/>
      <c r="L44" s="189"/>
      <c r="M44" s="190"/>
    </row>
    <row r="45" spans="1:13" ht="14.45" customHeight="1">
      <c r="A45" s="192" t="s">
        <v>48</v>
      </c>
      <c r="B45" s="193"/>
      <c r="C45" s="26">
        <v>9.2999999999999999E-2</v>
      </c>
      <c r="D45" s="7">
        <f>C45*M7</f>
        <v>9.2999999999999999E-2</v>
      </c>
      <c r="E45" s="8">
        <v>280</v>
      </c>
      <c r="F45" s="8">
        <f t="shared" si="5"/>
        <v>26.04</v>
      </c>
      <c r="G45" s="113">
        <v>0.155</v>
      </c>
      <c r="H45" s="111">
        <f>G45*M7</f>
        <v>0.155</v>
      </c>
      <c r="I45" s="123">
        <v>280</v>
      </c>
      <c r="J45" s="124">
        <f>H45*I45</f>
        <v>43.4</v>
      </c>
      <c r="K45" s="125">
        <f t="shared" si="6"/>
        <v>0.248</v>
      </c>
      <c r="L45" s="189">
        <f t="shared" si="7"/>
        <v>69.44</v>
      </c>
      <c r="M45" s="190"/>
    </row>
    <row r="46" spans="1:13" ht="14.45" customHeight="1">
      <c r="A46" s="192"/>
      <c r="B46" s="193"/>
      <c r="C46" s="7"/>
      <c r="D46" s="7"/>
      <c r="E46" s="8"/>
      <c r="F46" s="8"/>
      <c r="G46" s="111"/>
      <c r="H46" s="111"/>
      <c r="I46" s="128"/>
      <c r="J46" s="124"/>
      <c r="K46" s="125"/>
      <c r="L46" s="189"/>
      <c r="M46" s="190"/>
    </row>
    <row r="47" spans="1:13" ht="14.45" customHeight="1">
      <c r="A47" s="192" t="s">
        <v>24</v>
      </c>
      <c r="B47" s="193"/>
      <c r="C47" s="15">
        <v>9.2999999999999999E-2</v>
      </c>
      <c r="D47" s="7">
        <f>C47*L7</f>
        <v>9.2999999999999999E-2</v>
      </c>
      <c r="E47" s="8">
        <v>70</v>
      </c>
      <c r="F47" s="8">
        <f t="shared" ref="F47:F54" si="8">D47*E47</f>
        <v>6.51</v>
      </c>
      <c r="G47" s="111">
        <v>0.11600000000000001</v>
      </c>
      <c r="H47" s="111">
        <f>G47*M7</f>
        <v>0.11600000000000001</v>
      </c>
      <c r="I47" s="123">
        <v>70</v>
      </c>
      <c r="J47" s="124">
        <f t="shared" ref="J47:J54" si="9">H47*I47</f>
        <v>8.120000000000001</v>
      </c>
      <c r="K47" s="125">
        <f t="shared" ref="K47:K54" si="10">D47+H47</f>
        <v>0.20900000000000002</v>
      </c>
      <c r="L47" s="189">
        <f t="shared" ref="L47:L50" si="11">F47+J47</f>
        <v>14.63</v>
      </c>
      <c r="M47" s="190"/>
    </row>
    <row r="48" spans="1:13">
      <c r="A48" s="192" t="s">
        <v>53</v>
      </c>
      <c r="B48" s="193"/>
      <c r="C48" s="7">
        <v>9.7599999999999996E-3</v>
      </c>
      <c r="D48" s="15">
        <f>C48*L7</f>
        <v>9.7599999999999996E-3</v>
      </c>
      <c r="E48" s="16">
        <v>50</v>
      </c>
      <c r="F48" s="16">
        <f t="shared" si="8"/>
        <v>0.48799999999999999</v>
      </c>
      <c r="G48" s="111">
        <v>1.2200000000000001E-2</v>
      </c>
      <c r="H48" s="111">
        <f>G48*M7</f>
        <v>1.2200000000000001E-2</v>
      </c>
      <c r="I48" s="123">
        <v>50</v>
      </c>
      <c r="J48" s="124">
        <f t="shared" si="9"/>
        <v>0.61</v>
      </c>
      <c r="K48" s="125">
        <f t="shared" si="10"/>
        <v>2.196E-2</v>
      </c>
      <c r="L48" s="189">
        <f t="shared" si="11"/>
        <v>1.0979999999999999</v>
      </c>
      <c r="M48" s="190"/>
    </row>
    <row r="49" spans="1:13" ht="14.45" customHeight="1">
      <c r="A49" s="192" t="s">
        <v>27</v>
      </c>
      <c r="B49" s="193"/>
      <c r="C49" s="15">
        <v>1.7059999999999999E-2</v>
      </c>
      <c r="D49" s="7">
        <f>C49*L7</f>
        <v>1.7059999999999999E-2</v>
      </c>
      <c r="E49" s="8">
        <v>65</v>
      </c>
      <c r="F49" s="8">
        <f t="shared" si="8"/>
        <v>1.1089</v>
      </c>
      <c r="G49" s="111">
        <v>2.1319999999999999E-2</v>
      </c>
      <c r="H49" s="111">
        <f>G49*M7</f>
        <v>2.1319999999999999E-2</v>
      </c>
      <c r="I49" s="123">
        <v>65</v>
      </c>
      <c r="J49" s="124">
        <f t="shared" si="9"/>
        <v>1.3857999999999999</v>
      </c>
      <c r="K49" s="125">
        <f t="shared" si="10"/>
        <v>3.8379999999999997E-2</v>
      </c>
      <c r="L49" s="189">
        <f t="shared" si="11"/>
        <v>2.4946999999999999</v>
      </c>
      <c r="M49" s="190"/>
    </row>
    <row r="50" spans="1:13" ht="14.45" customHeight="1">
      <c r="A50" s="192" t="s">
        <v>32</v>
      </c>
      <c r="B50" s="193"/>
      <c r="C50" s="15">
        <v>4.0000000000000001E-3</v>
      </c>
      <c r="D50" s="7">
        <f>C50*L7</f>
        <v>4.0000000000000001E-3</v>
      </c>
      <c r="E50" s="8">
        <v>140</v>
      </c>
      <c r="F50" s="8">
        <f t="shared" si="8"/>
        <v>0.56000000000000005</v>
      </c>
      <c r="G50" s="111">
        <v>5.0000000000000001E-3</v>
      </c>
      <c r="H50" s="111">
        <f>G50*M7</f>
        <v>5.0000000000000001E-3</v>
      </c>
      <c r="I50" s="123">
        <v>140</v>
      </c>
      <c r="J50" s="124">
        <f t="shared" si="9"/>
        <v>0.70000000000000007</v>
      </c>
      <c r="K50" s="125">
        <f t="shared" si="10"/>
        <v>9.0000000000000011E-3</v>
      </c>
      <c r="L50" s="189">
        <f t="shared" si="11"/>
        <v>1.2600000000000002</v>
      </c>
      <c r="M50" s="190"/>
    </row>
    <row r="51" spans="1:13">
      <c r="A51" s="192" t="s">
        <v>115</v>
      </c>
      <c r="B51" s="193"/>
      <c r="C51" s="15">
        <v>3.6159999999999998E-2</v>
      </c>
      <c r="D51" s="7">
        <f>C51*L7</f>
        <v>3.6159999999999998E-2</v>
      </c>
      <c r="E51" s="8">
        <v>570</v>
      </c>
      <c r="F51" s="8">
        <f t="shared" si="8"/>
        <v>20.6112</v>
      </c>
      <c r="G51" s="111">
        <v>4.5199999999999997E-2</v>
      </c>
      <c r="H51" s="111">
        <f>G51*M7</f>
        <v>4.5199999999999997E-2</v>
      </c>
      <c r="I51" s="123">
        <v>570</v>
      </c>
      <c r="J51" s="124">
        <f t="shared" si="9"/>
        <v>25.763999999999999</v>
      </c>
      <c r="K51" s="125">
        <f t="shared" si="10"/>
        <v>8.1359999999999988E-2</v>
      </c>
      <c r="L51" s="189">
        <f>F51+J51</f>
        <v>46.3752</v>
      </c>
      <c r="M51" s="190"/>
    </row>
    <row r="52" spans="1:13">
      <c r="A52" s="192" t="s">
        <v>19</v>
      </c>
      <c r="B52" s="193"/>
      <c r="C52" s="7">
        <v>3.0000000000000001E-3</v>
      </c>
      <c r="D52" s="7">
        <f>C52*L7</f>
        <v>3.0000000000000001E-3</v>
      </c>
      <c r="E52" s="8">
        <v>1426</v>
      </c>
      <c r="F52" s="8">
        <f t="shared" si="8"/>
        <v>4.2780000000000005</v>
      </c>
      <c r="G52" s="110">
        <v>3.7499999999999999E-3</v>
      </c>
      <c r="H52" s="122">
        <f>G52*M7</f>
        <v>3.7499999999999999E-3</v>
      </c>
      <c r="I52" s="123">
        <v>1426</v>
      </c>
      <c r="J52" s="124">
        <f t="shared" si="9"/>
        <v>5.3475000000000001</v>
      </c>
      <c r="K52" s="125">
        <f t="shared" si="10"/>
        <v>6.7499999999999999E-3</v>
      </c>
      <c r="L52" s="189">
        <f t="shared" ref="L52:L54" si="12">F52+J52</f>
        <v>9.6255000000000006</v>
      </c>
      <c r="M52" s="190"/>
    </row>
    <row r="53" spans="1:13" ht="14.45" customHeight="1">
      <c r="A53" s="192" t="s">
        <v>55</v>
      </c>
      <c r="B53" s="193"/>
      <c r="C53" s="26">
        <v>4.0000000000000003E-5</v>
      </c>
      <c r="D53" s="7">
        <f>C53*L7</f>
        <v>4.0000000000000003E-5</v>
      </c>
      <c r="E53" s="8">
        <v>2050</v>
      </c>
      <c r="F53" s="8">
        <f t="shared" si="8"/>
        <v>8.2000000000000003E-2</v>
      </c>
      <c r="G53" s="113">
        <v>5.0000000000000002E-5</v>
      </c>
      <c r="H53" s="122">
        <f>G53*M7</f>
        <v>5.0000000000000002E-5</v>
      </c>
      <c r="I53" s="123">
        <v>2050</v>
      </c>
      <c r="J53" s="124">
        <f t="shared" si="9"/>
        <v>0.10250000000000001</v>
      </c>
      <c r="K53" s="125">
        <f t="shared" si="10"/>
        <v>9.0000000000000006E-5</v>
      </c>
      <c r="L53" s="189">
        <f t="shared" si="12"/>
        <v>0.1845</v>
      </c>
      <c r="M53" s="190"/>
    </row>
    <row r="54" spans="1:13" ht="14.45" customHeight="1">
      <c r="A54" s="192" t="s">
        <v>29</v>
      </c>
      <c r="B54" s="193"/>
      <c r="C54" s="26">
        <v>2.9999999999999997E-4</v>
      </c>
      <c r="D54" s="7">
        <f>C54*L7</f>
        <v>2.9999999999999997E-4</v>
      </c>
      <c r="E54" s="8">
        <v>35</v>
      </c>
      <c r="F54" s="8">
        <f t="shared" si="8"/>
        <v>1.0499999999999999E-2</v>
      </c>
      <c r="G54" s="113">
        <v>3.6999999999999999E-4</v>
      </c>
      <c r="H54" s="122">
        <f>G54*M7</f>
        <v>3.6999999999999999E-4</v>
      </c>
      <c r="I54" s="123">
        <v>35</v>
      </c>
      <c r="J54" s="124">
        <f t="shared" si="9"/>
        <v>1.295E-2</v>
      </c>
      <c r="K54" s="125">
        <f t="shared" si="10"/>
        <v>6.7000000000000002E-4</v>
      </c>
      <c r="L54" s="189">
        <f t="shared" si="12"/>
        <v>2.3449999999999999E-2</v>
      </c>
      <c r="M54" s="190"/>
    </row>
    <row r="55" spans="1:13">
      <c r="A55" s="187"/>
      <c r="B55" s="188"/>
      <c r="C55" s="7"/>
      <c r="D55" s="7"/>
      <c r="E55" s="8"/>
      <c r="F55" s="8">
        <f>SUM(F47:F54)</f>
        <v>33.648600000000002</v>
      </c>
      <c r="G55" s="110"/>
      <c r="H55" s="122"/>
      <c r="I55" s="123"/>
      <c r="J55" s="124">
        <f>SUM(J47:J54)</f>
        <v>42.042749999999998</v>
      </c>
      <c r="K55" s="125"/>
      <c r="L55" s="126"/>
      <c r="M55" s="127"/>
    </row>
    <row r="56" spans="1:13">
      <c r="A56" s="192" t="s">
        <v>33</v>
      </c>
      <c r="B56" s="193"/>
      <c r="C56" s="7">
        <v>7.7249999999999999E-2</v>
      </c>
      <c r="D56" s="7">
        <f>C56*L7</f>
        <v>7.7249999999999999E-2</v>
      </c>
      <c r="E56" s="8">
        <v>770</v>
      </c>
      <c r="F56" s="8">
        <f t="shared" ref="F56:F65" si="13">D56*E56</f>
        <v>59.482500000000002</v>
      </c>
      <c r="G56" s="111">
        <v>8.5830000000000004E-2</v>
      </c>
      <c r="H56" s="122">
        <f>G56*M7</f>
        <v>8.5830000000000004E-2</v>
      </c>
      <c r="I56" s="123">
        <v>770</v>
      </c>
      <c r="J56" s="124">
        <f t="shared" ref="J56:J65" si="14">H56*I56</f>
        <v>66.089100000000002</v>
      </c>
      <c r="K56" s="125">
        <f t="shared" ref="K56:K65" si="15">D56+H56</f>
        <v>0.16308</v>
      </c>
      <c r="L56" s="189">
        <f t="shared" ref="L56:L65" si="16">F56+J56</f>
        <v>125.5716</v>
      </c>
      <c r="M56" s="190"/>
    </row>
    <row r="57" spans="1:13">
      <c r="A57" s="192" t="s">
        <v>25</v>
      </c>
      <c r="B57" s="193"/>
      <c r="C57" s="7">
        <v>1.26E-2</v>
      </c>
      <c r="D57" s="7">
        <f>C57*L7</f>
        <v>1.26E-2</v>
      </c>
      <c r="E57" s="8">
        <v>111</v>
      </c>
      <c r="F57" s="8">
        <f t="shared" si="13"/>
        <v>1.3986000000000001</v>
      </c>
      <c r="G57" s="111">
        <v>1.4E-2</v>
      </c>
      <c r="H57" s="122">
        <f>G57*M7</f>
        <v>1.4E-2</v>
      </c>
      <c r="I57" s="123">
        <v>111</v>
      </c>
      <c r="J57" s="124">
        <f t="shared" si="14"/>
        <v>1.554</v>
      </c>
      <c r="K57" s="125">
        <f t="shared" si="15"/>
        <v>2.6599999999999999E-2</v>
      </c>
      <c r="L57" s="189">
        <f t="shared" si="16"/>
        <v>2.9526000000000003</v>
      </c>
      <c r="M57" s="190"/>
    </row>
    <row r="58" spans="1:13">
      <c r="A58" s="192" t="s">
        <v>53</v>
      </c>
      <c r="B58" s="193"/>
      <c r="C58" s="7">
        <v>1.125E-2</v>
      </c>
      <c r="D58" s="7">
        <f>C58*L7</f>
        <v>1.125E-2</v>
      </c>
      <c r="E58" s="8">
        <v>50</v>
      </c>
      <c r="F58" s="8">
        <f t="shared" si="13"/>
        <v>0.5625</v>
      </c>
      <c r="G58" s="111">
        <v>1.2500000000000001E-2</v>
      </c>
      <c r="H58" s="122">
        <f>G58*M7</f>
        <v>1.2500000000000001E-2</v>
      </c>
      <c r="I58" s="123">
        <v>50</v>
      </c>
      <c r="J58" s="124">
        <f t="shared" si="14"/>
        <v>0.625</v>
      </c>
      <c r="K58" s="125">
        <f t="shared" si="15"/>
        <v>2.375E-2</v>
      </c>
      <c r="L58" s="189">
        <f t="shared" si="16"/>
        <v>1.1875</v>
      </c>
      <c r="M58" s="190"/>
    </row>
    <row r="59" spans="1:13">
      <c r="A59" s="192" t="s">
        <v>32</v>
      </c>
      <c r="B59" s="193"/>
      <c r="C59" s="7">
        <v>8.9999999999999993E-3</v>
      </c>
      <c r="D59" s="7">
        <f>C59*L7</f>
        <v>8.9999999999999993E-3</v>
      </c>
      <c r="E59" s="8">
        <v>140</v>
      </c>
      <c r="F59" s="8">
        <f t="shared" si="13"/>
        <v>1.26</v>
      </c>
      <c r="G59" s="111">
        <v>0.01</v>
      </c>
      <c r="H59" s="122">
        <f>G59*M7</f>
        <v>0.01</v>
      </c>
      <c r="I59" s="123">
        <v>140</v>
      </c>
      <c r="J59" s="124">
        <f t="shared" si="14"/>
        <v>1.4000000000000001</v>
      </c>
      <c r="K59" s="125">
        <f t="shared" si="15"/>
        <v>1.9E-2</v>
      </c>
      <c r="L59" s="189">
        <f t="shared" si="16"/>
        <v>2.66</v>
      </c>
      <c r="M59" s="190"/>
    </row>
    <row r="60" spans="1:13">
      <c r="A60" s="192" t="s">
        <v>54</v>
      </c>
      <c r="B60" s="193"/>
      <c r="C60" s="7">
        <v>3.5999999999999999E-3</v>
      </c>
      <c r="D60" s="7">
        <f>C60*L7</f>
        <v>3.5999999999999999E-3</v>
      </c>
      <c r="E60" s="8">
        <v>195</v>
      </c>
      <c r="F60" s="8">
        <f t="shared" si="13"/>
        <v>0.70199999999999996</v>
      </c>
      <c r="G60" s="111">
        <v>4.0000000000000001E-3</v>
      </c>
      <c r="H60" s="122">
        <f>G60*M7</f>
        <v>4.0000000000000001E-3</v>
      </c>
      <c r="I60" s="123">
        <v>195</v>
      </c>
      <c r="J60" s="124">
        <f t="shared" si="14"/>
        <v>0.78</v>
      </c>
      <c r="K60" s="125">
        <f t="shared" si="15"/>
        <v>7.6E-3</v>
      </c>
      <c r="L60" s="189">
        <f t="shared" si="16"/>
        <v>1.482</v>
      </c>
      <c r="M60" s="190"/>
    </row>
    <row r="61" spans="1:13">
      <c r="A61" s="192" t="s">
        <v>29</v>
      </c>
      <c r="B61" s="193"/>
      <c r="C61" s="26">
        <v>4.4999999999999999E-4</v>
      </c>
      <c r="D61" s="7">
        <f>C61*L7</f>
        <v>4.4999999999999999E-4</v>
      </c>
      <c r="E61" s="8">
        <v>35</v>
      </c>
      <c r="F61" s="8">
        <f t="shared" si="13"/>
        <v>1.575E-2</v>
      </c>
      <c r="G61" s="121">
        <v>5.0000000000000001E-4</v>
      </c>
      <c r="H61" s="122">
        <f>G61*M7</f>
        <v>5.0000000000000001E-4</v>
      </c>
      <c r="I61" s="123">
        <v>35</v>
      </c>
      <c r="J61" s="124">
        <f t="shared" si="14"/>
        <v>1.7500000000000002E-2</v>
      </c>
      <c r="K61" s="125">
        <f t="shared" si="15"/>
        <v>9.5E-4</v>
      </c>
      <c r="L61" s="189">
        <f t="shared" si="16"/>
        <v>3.3250000000000002E-2</v>
      </c>
      <c r="M61" s="190"/>
    </row>
    <row r="62" spans="1:13">
      <c r="A62" s="192"/>
      <c r="B62" s="193"/>
      <c r="C62" s="26"/>
      <c r="D62" s="7"/>
      <c r="E62" s="8"/>
      <c r="F62" s="8">
        <f>SUM(F56:F61)</f>
        <v>63.421349999999997</v>
      </c>
      <c r="G62" s="121"/>
      <c r="H62" s="122"/>
      <c r="I62" s="123"/>
      <c r="J62" s="124">
        <f>SUM(J56:J61)</f>
        <v>70.465600000000009</v>
      </c>
      <c r="K62" s="125"/>
      <c r="L62" s="126"/>
      <c r="M62" s="127"/>
    </row>
    <row r="63" spans="1:13" ht="14.45" customHeight="1">
      <c r="A63" s="192" t="s">
        <v>35</v>
      </c>
      <c r="B63" s="193"/>
      <c r="C63" s="7">
        <v>5.0999999999999997E-2</v>
      </c>
      <c r="D63" s="7">
        <f>C63*L7</f>
        <v>5.0999999999999997E-2</v>
      </c>
      <c r="E63" s="8">
        <v>85</v>
      </c>
      <c r="F63" s="8">
        <f t="shared" si="13"/>
        <v>4.335</v>
      </c>
      <c r="G63" s="111">
        <v>6.1199999999999997E-2</v>
      </c>
      <c r="H63" s="122">
        <f>G63*M7</f>
        <v>6.1199999999999997E-2</v>
      </c>
      <c r="I63" s="123">
        <v>85</v>
      </c>
      <c r="J63" s="124">
        <f t="shared" si="14"/>
        <v>5.202</v>
      </c>
      <c r="K63" s="125">
        <f t="shared" si="15"/>
        <v>0.11219999999999999</v>
      </c>
      <c r="L63" s="189">
        <f t="shared" si="16"/>
        <v>9.536999999999999</v>
      </c>
      <c r="M63" s="190"/>
    </row>
    <row r="64" spans="1:13" ht="14.45" customHeight="1">
      <c r="A64" s="192" t="s">
        <v>19</v>
      </c>
      <c r="B64" s="193"/>
      <c r="C64" s="26">
        <v>6.7999999999999996E-3</v>
      </c>
      <c r="D64" s="7">
        <f>C64*L7</f>
        <v>6.7999999999999996E-3</v>
      </c>
      <c r="E64" s="8">
        <v>1426</v>
      </c>
      <c r="F64" s="8">
        <f t="shared" si="13"/>
        <v>9.6967999999999996</v>
      </c>
      <c r="G64" s="121">
        <v>8.1600000000000006E-3</v>
      </c>
      <c r="H64" s="122">
        <f>G64*M7</f>
        <v>8.1600000000000006E-3</v>
      </c>
      <c r="I64" s="123">
        <v>1426</v>
      </c>
      <c r="J64" s="124">
        <f t="shared" si="14"/>
        <v>11.63616</v>
      </c>
      <c r="K64" s="125">
        <f t="shared" si="15"/>
        <v>1.4960000000000001E-2</v>
      </c>
      <c r="L64" s="189">
        <f t="shared" si="16"/>
        <v>21.33296</v>
      </c>
      <c r="M64" s="190"/>
    </row>
    <row r="65" spans="1:13" ht="14.45" customHeight="1">
      <c r="A65" s="187" t="s">
        <v>29</v>
      </c>
      <c r="B65" s="188"/>
      <c r="C65" s="7">
        <v>5.0000000000000001E-4</v>
      </c>
      <c r="D65" s="7">
        <f>C65*L7</f>
        <v>5.0000000000000001E-4</v>
      </c>
      <c r="E65" s="8">
        <v>35</v>
      </c>
      <c r="F65" s="8">
        <f t="shared" si="13"/>
        <v>1.7500000000000002E-2</v>
      </c>
      <c r="G65" s="110">
        <v>5.9999999999999995E-4</v>
      </c>
      <c r="H65" s="122">
        <f>G65*M7</f>
        <v>5.9999999999999995E-4</v>
      </c>
      <c r="I65" s="123">
        <v>35</v>
      </c>
      <c r="J65" s="124">
        <f t="shared" si="14"/>
        <v>2.0999999999999998E-2</v>
      </c>
      <c r="K65" s="125">
        <f t="shared" si="15"/>
        <v>1.0999999999999998E-3</v>
      </c>
      <c r="L65" s="189">
        <f t="shared" si="16"/>
        <v>3.85E-2</v>
      </c>
      <c r="M65" s="190"/>
    </row>
    <row r="66" spans="1:13" ht="14.45" customHeight="1">
      <c r="A66" s="192"/>
      <c r="B66" s="193"/>
      <c r="C66" s="7"/>
      <c r="D66" s="7"/>
      <c r="E66" s="8"/>
      <c r="F66" s="8">
        <f>SUM(F63:F65)</f>
        <v>14.049300000000001</v>
      </c>
      <c r="G66" s="111"/>
      <c r="H66" s="122"/>
      <c r="I66" s="123"/>
      <c r="J66" s="124">
        <f>SUM(J63:J65)</f>
        <v>16.859160000000003</v>
      </c>
      <c r="K66" s="125"/>
      <c r="L66" s="126"/>
      <c r="M66" s="127"/>
    </row>
    <row r="67" spans="1:13" s="93" customFormat="1" ht="14.45" customHeight="1">
      <c r="A67" s="192" t="s">
        <v>25</v>
      </c>
      <c r="B67" s="193"/>
      <c r="C67" s="7">
        <v>0.02</v>
      </c>
      <c r="D67" s="7">
        <f>C67*L7</f>
        <v>0.02</v>
      </c>
      <c r="E67" s="8">
        <v>111</v>
      </c>
      <c r="F67" s="8">
        <f t="shared" ref="F67:F70" si="17">D67*E67</f>
        <v>2.2200000000000002</v>
      </c>
      <c r="G67" s="111">
        <v>0.02</v>
      </c>
      <c r="H67" s="122">
        <f>G67*M7</f>
        <v>0.02</v>
      </c>
      <c r="I67" s="123">
        <v>111</v>
      </c>
      <c r="J67" s="124">
        <f t="shared" ref="J67:J70" si="18">H67*I67</f>
        <v>2.2200000000000002</v>
      </c>
      <c r="K67" s="125">
        <f t="shared" ref="K67:K70" si="19">D67+H67</f>
        <v>0.04</v>
      </c>
      <c r="L67" s="189">
        <f t="shared" ref="L67:L70" si="20">F67+J67</f>
        <v>4.4400000000000004</v>
      </c>
      <c r="M67" s="190"/>
    </row>
    <row r="68" spans="1:13" s="93" customFormat="1" ht="14.45" customHeight="1">
      <c r="A68" s="192" t="s">
        <v>22</v>
      </c>
      <c r="B68" s="193"/>
      <c r="C68" s="26">
        <v>1.6000000000000001E-3</v>
      </c>
      <c r="D68" s="7">
        <f>C68*L7</f>
        <v>1.6000000000000001E-3</v>
      </c>
      <c r="E68" s="8">
        <v>60</v>
      </c>
      <c r="F68" s="8">
        <f t="shared" si="17"/>
        <v>9.6000000000000002E-2</v>
      </c>
      <c r="G68" s="121">
        <v>1.6000000000000001E-3</v>
      </c>
      <c r="H68" s="122">
        <f>G68*M7</f>
        <v>1.6000000000000001E-3</v>
      </c>
      <c r="I68" s="123">
        <v>60</v>
      </c>
      <c r="J68" s="124">
        <f t="shared" si="18"/>
        <v>9.6000000000000002E-2</v>
      </c>
      <c r="K68" s="125">
        <f t="shared" si="19"/>
        <v>3.2000000000000002E-3</v>
      </c>
      <c r="L68" s="189">
        <f t="shared" si="20"/>
        <v>0.192</v>
      </c>
      <c r="M68" s="190"/>
    </row>
    <row r="69" spans="1:13" s="93" customFormat="1" ht="14.45" customHeight="1">
      <c r="A69" s="192" t="s">
        <v>19</v>
      </c>
      <c r="B69" s="193"/>
      <c r="C69" s="26">
        <v>1.6000000000000001E-3</v>
      </c>
      <c r="D69" s="7">
        <f>C69*L7</f>
        <v>1.6000000000000001E-3</v>
      </c>
      <c r="E69" s="8">
        <v>1426</v>
      </c>
      <c r="F69" s="8">
        <f t="shared" si="17"/>
        <v>2.2816000000000001</v>
      </c>
      <c r="G69" s="121">
        <v>1.6000000000000001E-3</v>
      </c>
      <c r="H69" s="122">
        <f>G69*M7</f>
        <v>1.6000000000000001E-3</v>
      </c>
      <c r="I69" s="123">
        <v>1426</v>
      </c>
      <c r="J69" s="124">
        <f t="shared" si="18"/>
        <v>2.2816000000000001</v>
      </c>
      <c r="K69" s="125">
        <f>D69+H69</f>
        <v>3.2000000000000002E-3</v>
      </c>
      <c r="L69" s="189">
        <f>F69+J69</f>
        <v>4.5632000000000001</v>
      </c>
      <c r="M69" s="190"/>
    </row>
    <row r="70" spans="1:13" s="93" customFormat="1" ht="14.45" customHeight="1">
      <c r="A70" s="187" t="s">
        <v>29</v>
      </c>
      <c r="B70" s="188"/>
      <c r="C70" s="7">
        <v>5.0000000000000001E-4</v>
      </c>
      <c r="D70" s="7">
        <f>C70*L11</f>
        <v>0</v>
      </c>
      <c r="E70" s="8">
        <v>35</v>
      </c>
      <c r="F70" s="8">
        <f t="shared" si="17"/>
        <v>0</v>
      </c>
      <c r="G70" s="110">
        <v>5.9999999999999995E-4</v>
      </c>
      <c r="H70" s="122">
        <f>G70*M11</f>
        <v>0</v>
      </c>
      <c r="I70" s="123">
        <v>35</v>
      </c>
      <c r="J70" s="124">
        <f t="shared" si="18"/>
        <v>0</v>
      </c>
      <c r="K70" s="125">
        <f t="shared" si="19"/>
        <v>0</v>
      </c>
      <c r="L70" s="189">
        <f t="shared" si="20"/>
        <v>0</v>
      </c>
      <c r="M70" s="190"/>
    </row>
    <row r="71" spans="1:13" s="93" customFormat="1" ht="14.45" customHeight="1">
      <c r="A71" s="192"/>
      <c r="B71" s="193"/>
      <c r="C71" s="7"/>
      <c r="D71" s="7"/>
      <c r="E71" s="8"/>
      <c r="F71" s="8">
        <f>SUM(F67:F70)</f>
        <v>4.5975999999999999</v>
      </c>
      <c r="G71" s="111"/>
      <c r="H71" s="122"/>
      <c r="I71" s="123"/>
      <c r="J71" s="124">
        <f>SUM(J67:J70)</f>
        <v>4.5975999999999999</v>
      </c>
      <c r="K71" s="125"/>
      <c r="L71" s="126"/>
      <c r="M71" s="127"/>
    </row>
    <row r="72" spans="1:13">
      <c r="A72" s="192" t="s">
        <v>116</v>
      </c>
      <c r="B72" s="193"/>
      <c r="C72" s="7">
        <v>3.2300000000000002E-2</v>
      </c>
      <c r="D72" s="7">
        <f>C72*L7</f>
        <v>3.2300000000000002E-2</v>
      </c>
      <c r="E72" s="8">
        <v>280</v>
      </c>
      <c r="F72" s="8">
        <f t="shared" ref="F72:F73" si="21">D72*E72</f>
        <v>9.0440000000000005</v>
      </c>
      <c r="G72" s="111">
        <v>3.2300000000000002E-2</v>
      </c>
      <c r="H72" s="122">
        <f>G72*M7</f>
        <v>3.2300000000000002E-2</v>
      </c>
      <c r="I72" s="123">
        <v>280</v>
      </c>
      <c r="J72" s="124">
        <f t="shared" ref="J72:J73" si="22">H72*I72</f>
        <v>9.0440000000000005</v>
      </c>
      <c r="K72" s="125">
        <f t="shared" ref="K72:K73" si="23">D72+H72</f>
        <v>6.4600000000000005E-2</v>
      </c>
      <c r="L72" s="189">
        <f t="shared" ref="L72" si="24">F72+J72</f>
        <v>18.088000000000001</v>
      </c>
      <c r="M72" s="190"/>
    </row>
    <row r="73" spans="1:13">
      <c r="A73" s="192" t="s">
        <v>26</v>
      </c>
      <c r="B73" s="193"/>
      <c r="C73" s="7">
        <v>7.0000000000000001E-3</v>
      </c>
      <c r="D73" s="7">
        <f>C73*L7</f>
        <v>7.0000000000000001E-3</v>
      </c>
      <c r="E73" s="8">
        <v>120</v>
      </c>
      <c r="F73" s="8">
        <f t="shared" si="21"/>
        <v>0.84</v>
      </c>
      <c r="G73" s="111">
        <v>7.0000000000000001E-3</v>
      </c>
      <c r="H73" s="122">
        <f>G73*M7</f>
        <v>7.0000000000000001E-3</v>
      </c>
      <c r="I73" s="123">
        <v>120</v>
      </c>
      <c r="J73" s="124">
        <f t="shared" si="22"/>
        <v>0.84</v>
      </c>
      <c r="K73" s="125">
        <f t="shared" si="23"/>
        <v>1.4E-2</v>
      </c>
      <c r="L73" s="189">
        <f t="shared" ref="L73" si="25">F73+J73</f>
        <v>1.68</v>
      </c>
      <c r="M73" s="190"/>
    </row>
    <row r="74" spans="1:13">
      <c r="A74" s="192"/>
      <c r="B74" s="193"/>
      <c r="C74" s="7"/>
      <c r="D74" s="7"/>
      <c r="E74" s="8"/>
      <c r="F74" s="8">
        <f>SUM(F72:F73)</f>
        <v>9.8840000000000003</v>
      </c>
      <c r="G74" s="111"/>
      <c r="H74" s="122"/>
      <c r="I74" s="123"/>
      <c r="J74" s="124">
        <f>SUM(J72:J73)</f>
        <v>9.8840000000000003</v>
      </c>
      <c r="K74" s="125"/>
      <c r="L74" s="126"/>
      <c r="M74" s="127"/>
    </row>
    <row r="75" spans="1:13">
      <c r="A75" s="192"/>
      <c r="B75" s="193"/>
      <c r="C75" s="7"/>
      <c r="D75" s="7"/>
      <c r="E75" s="8"/>
      <c r="F75" s="8"/>
      <c r="G75" s="111"/>
      <c r="H75" s="122"/>
      <c r="I75" s="123"/>
      <c r="J75" s="124"/>
      <c r="K75" s="125"/>
      <c r="L75" s="126"/>
      <c r="M75" s="127"/>
    </row>
    <row r="76" spans="1:13">
      <c r="A76" s="187" t="s">
        <v>47</v>
      </c>
      <c r="B76" s="188"/>
      <c r="C76" s="7">
        <v>0.02</v>
      </c>
      <c r="D76" s="7">
        <f>C76*L7</f>
        <v>0.02</v>
      </c>
      <c r="E76" s="8">
        <v>94</v>
      </c>
      <c r="F76" s="8">
        <f>D76*E76</f>
        <v>1.8800000000000001</v>
      </c>
      <c r="G76" s="111">
        <v>0.03</v>
      </c>
      <c r="H76" s="122">
        <f>G76*M7</f>
        <v>0.03</v>
      </c>
      <c r="I76" s="123">
        <v>94</v>
      </c>
      <c r="J76" s="124">
        <f>H76*I76</f>
        <v>2.82</v>
      </c>
      <c r="K76" s="125">
        <f>D76+H76</f>
        <v>0.05</v>
      </c>
      <c r="L76" s="189">
        <f>F76+J76</f>
        <v>4.7</v>
      </c>
      <c r="M76" s="205"/>
    </row>
    <row r="77" spans="1:13">
      <c r="A77" s="187"/>
      <c r="B77" s="188"/>
      <c r="C77" s="7"/>
      <c r="D77" s="7"/>
      <c r="E77" s="8"/>
      <c r="F77" s="8"/>
      <c r="G77" s="111"/>
      <c r="H77" s="122"/>
      <c r="I77" s="123"/>
      <c r="J77" s="124"/>
      <c r="K77" s="125"/>
      <c r="L77" s="189"/>
      <c r="M77" s="205"/>
    </row>
    <row r="78" spans="1:13">
      <c r="A78" s="187" t="s">
        <v>38</v>
      </c>
      <c r="B78" s="188"/>
      <c r="C78" s="7">
        <v>0.05</v>
      </c>
      <c r="D78" s="7">
        <f>C78*L7</f>
        <v>0.05</v>
      </c>
      <c r="E78" s="8">
        <v>92</v>
      </c>
      <c r="F78" s="8">
        <f>D78*E78</f>
        <v>4.6000000000000005</v>
      </c>
      <c r="G78" s="111">
        <v>0.06</v>
      </c>
      <c r="H78" s="122">
        <f>G78*M7</f>
        <v>0.06</v>
      </c>
      <c r="I78" s="123">
        <v>92</v>
      </c>
      <c r="J78" s="124">
        <f>H78*I78</f>
        <v>5.52</v>
      </c>
      <c r="K78" s="125">
        <f>D78+H78</f>
        <v>0.11</v>
      </c>
      <c r="L78" s="189">
        <f>F78+J78</f>
        <v>10.120000000000001</v>
      </c>
      <c r="M78" s="205"/>
    </row>
    <row r="79" spans="1:13" ht="14.45" customHeight="1">
      <c r="A79" s="187"/>
      <c r="B79" s="188"/>
      <c r="C79" s="7"/>
      <c r="D79" s="7"/>
      <c r="E79" s="8"/>
      <c r="F79" s="8"/>
      <c r="G79" s="111"/>
      <c r="H79" s="111"/>
      <c r="I79" s="123"/>
      <c r="J79" s="124"/>
      <c r="K79" s="125"/>
      <c r="L79" s="126"/>
      <c r="M79" s="129"/>
    </row>
    <row r="80" spans="1:13">
      <c r="A80" s="201" t="s">
        <v>3</v>
      </c>
      <c r="B80" s="202"/>
      <c r="C80" s="9"/>
      <c r="D80" s="10"/>
      <c r="E80" s="10"/>
      <c r="F80" s="10">
        <f>F33+F34+F38+F39+F41+F43+F45+F55+F62+F66+F71+F74+F76+F78</f>
        <v>237.4016</v>
      </c>
      <c r="G80" s="130"/>
      <c r="H80" s="130"/>
      <c r="I80" s="131"/>
      <c r="J80" s="132">
        <f>J33+J34+J38+J39+J41+J43+J45+J55+J62+J66+J71+J74+J76+J78</f>
        <v>281.31610999999998</v>
      </c>
      <c r="K80" s="125">
        <f>D80+H80</f>
        <v>0</v>
      </c>
      <c r="L80" s="203">
        <f>SUM(L28:L79)</f>
        <v>518.71771000000012</v>
      </c>
      <c r="M80" s="204"/>
    </row>
    <row r="81" spans="1:13">
      <c r="A81" s="39"/>
      <c r="B81" s="39"/>
      <c r="C81" s="39"/>
      <c r="D81" s="39"/>
      <c r="E81" s="39"/>
      <c r="F81" s="39"/>
      <c r="G81" s="40"/>
      <c r="H81" s="40"/>
      <c r="I81" s="40"/>
      <c r="J81" s="40"/>
      <c r="K81" s="40"/>
      <c r="L81" s="40"/>
      <c r="M81" s="40"/>
    </row>
    <row r="83" spans="1:13">
      <c r="E83" s="62" t="s">
        <v>56</v>
      </c>
      <c r="F83" s="25">
        <f>F33+F34+F38+F39+F41+F43</f>
        <v>79.280749999999998</v>
      </c>
      <c r="J83" s="25">
        <f>J33+J34+J38+J39+J41+J43</f>
        <v>85.727000000000004</v>
      </c>
      <c r="M83" s="25">
        <f>F80+J80</f>
        <v>518.71771000000001</v>
      </c>
    </row>
    <row r="84" spans="1:13">
      <c r="E84" s="62" t="s">
        <v>57</v>
      </c>
      <c r="F84" s="25">
        <f>F45+F55+F62+F66+F71+F74+F76+F78</f>
        <v>158.12084999999999</v>
      </c>
      <c r="J84" s="25">
        <f>J45+J55+J62+J66+J71+J74+J76+J78</f>
        <v>195.58910999999998</v>
      </c>
    </row>
    <row r="85" spans="1:13">
      <c r="F85" s="25">
        <f>SUM(F83:F84)</f>
        <v>237.40159999999997</v>
      </c>
      <c r="J85" s="25">
        <f>SUM(J83:J84)</f>
        <v>281.31610999999998</v>
      </c>
    </row>
    <row r="87" spans="1:13">
      <c r="F87" s="25"/>
      <c r="J87" s="25"/>
    </row>
  </sheetData>
  <mergeCells count="133">
    <mergeCell ref="A12:B12"/>
    <mergeCell ref="A38:B38"/>
    <mergeCell ref="A67:B67"/>
    <mergeCell ref="A68:B68"/>
    <mergeCell ref="A70:B70"/>
    <mergeCell ref="A71:B71"/>
    <mergeCell ref="L67:M67"/>
    <mergeCell ref="L68:M68"/>
    <mergeCell ref="L70:M70"/>
    <mergeCell ref="A69:B69"/>
    <mergeCell ref="L69:M69"/>
    <mergeCell ref="L51:M51"/>
    <mergeCell ref="L50:M50"/>
    <mergeCell ref="L47:M47"/>
    <mergeCell ref="L46:M46"/>
    <mergeCell ref="L44:M44"/>
    <mergeCell ref="A46:B46"/>
    <mergeCell ref="A43:B43"/>
    <mergeCell ref="L45:M45"/>
    <mergeCell ref="A44:B44"/>
    <mergeCell ref="A45:B45"/>
    <mergeCell ref="A50:B50"/>
    <mergeCell ref="A49:B49"/>
    <mergeCell ref="A52:B52"/>
    <mergeCell ref="L8:M8"/>
    <mergeCell ref="L35:M35"/>
    <mergeCell ref="L41:M41"/>
    <mergeCell ref="L49:M49"/>
    <mergeCell ref="L56:M56"/>
    <mergeCell ref="L72:M72"/>
    <mergeCell ref="A37:B37"/>
    <mergeCell ref="L37:M37"/>
    <mergeCell ref="A39:B39"/>
    <mergeCell ref="A36:B36"/>
    <mergeCell ref="L36:M36"/>
    <mergeCell ref="L39:M39"/>
    <mergeCell ref="A40:B40"/>
    <mergeCell ref="E22:H22"/>
    <mergeCell ref="E23:H23"/>
    <mergeCell ref="L34:M34"/>
    <mergeCell ref="A33:B33"/>
    <mergeCell ref="A29:B29"/>
    <mergeCell ref="L28:M28"/>
    <mergeCell ref="L31:M31"/>
    <mergeCell ref="A30:B30"/>
    <mergeCell ref="A64:B64"/>
    <mergeCell ref="L64:M64"/>
    <mergeCell ref="L42:M42"/>
    <mergeCell ref="B2:H2"/>
    <mergeCell ref="G4:I4"/>
    <mergeCell ref="A13:B13"/>
    <mergeCell ref="A10:B10"/>
    <mergeCell ref="A27:B27"/>
    <mergeCell ref="A14:B14"/>
    <mergeCell ref="A18:B18"/>
    <mergeCell ref="A11:B11"/>
    <mergeCell ref="A15:B15"/>
    <mergeCell ref="A16:B16"/>
    <mergeCell ref="A17:B17"/>
    <mergeCell ref="A22:B22"/>
    <mergeCell ref="A25:B25"/>
    <mergeCell ref="A23:B23"/>
    <mergeCell ref="E25:H25"/>
    <mergeCell ref="B3:H3"/>
    <mergeCell ref="G5:I5"/>
    <mergeCell ref="A8:B9"/>
    <mergeCell ref="E8:G8"/>
    <mergeCell ref="I8:K8"/>
    <mergeCell ref="E13:H13"/>
    <mergeCell ref="E14:H14"/>
    <mergeCell ref="A21:B21"/>
    <mergeCell ref="E21:H21"/>
    <mergeCell ref="A51:B51"/>
    <mergeCell ref="A56:B56"/>
    <mergeCell ref="A60:B60"/>
    <mergeCell ref="L63:M63"/>
    <mergeCell ref="A59:B59"/>
    <mergeCell ref="L60:M60"/>
    <mergeCell ref="A54:B54"/>
    <mergeCell ref="A62:B62"/>
    <mergeCell ref="L52:M52"/>
    <mergeCell ref="L59:M59"/>
    <mergeCell ref="A61:B61"/>
    <mergeCell ref="L61:M61"/>
    <mergeCell ref="A57:B57"/>
    <mergeCell ref="E10:H10"/>
    <mergeCell ref="E11:H11"/>
    <mergeCell ref="A55:B55"/>
    <mergeCell ref="L43:M43"/>
    <mergeCell ref="L54:M54"/>
    <mergeCell ref="A47:B47"/>
    <mergeCell ref="A42:B42"/>
    <mergeCell ref="A34:B34"/>
    <mergeCell ref="A41:B41"/>
    <mergeCell ref="A35:B35"/>
    <mergeCell ref="L32:M32"/>
    <mergeCell ref="A31:B31"/>
    <mergeCell ref="A32:B32"/>
    <mergeCell ref="E15:H15"/>
    <mergeCell ref="E16:H16"/>
    <mergeCell ref="E17:H17"/>
    <mergeCell ref="E18:H18"/>
    <mergeCell ref="L30:M30"/>
    <mergeCell ref="A28:B28"/>
    <mergeCell ref="L27:M27"/>
    <mergeCell ref="L29:M29"/>
    <mergeCell ref="A48:B48"/>
    <mergeCell ref="L48:M48"/>
    <mergeCell ref="A53:B53"/>
    <mergeCell ref="A19:B19"/>
    <mergeCell ref="A20:B20"/>
    <mergeCell ref="A80:B80"/>
    <mergeCell ref="L80:M80"/>
    <mergeCell ref="A66:B66"/>
    <mergeCell ref="L73:M73"/>
    <mergeCell ref="A65:B65"/>
    <mergeCell ref="L65:M65"/>
    <mergeCell ref="A74:B74"/>
    <mergeCell ref="A78:B78"/>
    <mergeCell ref="L78:M78"/>
    <mergeCell ref="A79:B79"/>
    <mergeCell ref="A75:B75"/>
    <mergeCell ref="A76:B76"/>
    <mergeCell ref="L76:M76"/>
    <mergeCell ref="A72:B72"/>
    <mergeCell ref="A77:B77"/>
    <mergeCell ref="L77:M77"/>
    <mergeCell ref="A73:B73"/>
    <mergeCell ref="A63:B63"/>
    <mergeCell ref="L57:M57"/>
    <mergeCell ref="L58:M58"/>
    <mergeCell ref="A58:B58"/>
    <mergeCell ref="L53:M5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3"/>
  <sheetViews>
    <sheetView workbookViewId="0">
      <selection activeCell="E72" sqref="E72"/>
    </sheetView>
  </sheetViews>
  <sheetFormatPr defaultColWidth="8.85546875" defaultRowHeight="15"/>
  <cols>
    <col min="1" max="1" width="4" style="62" customWidth="1"/>
    <col min="2" max="2" width="30.85546875" style="62" customWidth="1"/>
    <col min="3" max="3" width="9.7109375" style="62" customWidth="1"/>
    <col min="4" max="4" width="10.28515625" style="62" customWidth="1"/>
    <col min="5" max="5" width="9.28515625" style="62" customWidth="1"/>
    <col min="6" max="6" width="8.28515625" style="62" customWidth="1"/>
    <col min="7" max="7" width="8" style="62" customWidth="1"/>
    <col min="8" max="8" width="7.28515625" style="62" customWidth="1"/>
    <col min="9" max="9" width="9.5703125" style="62" customWidth="1"/>
    <col min="10" max="10" width="7.7109375" style="62" customWidth="1"/>
    <col min="11" max="11" width="7.28515625" style="62" customWidth="1"/>
    <col min="12" max="12" width="7.7109375" style="62" customWidth="1"/>
    <col min="13" max="13" width="7.85546875" style="62" customWidth="1"/>
    <col min="14" max="16384" width="8.85546875" style="62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3"/>
      <c r="H6" s="63"/>
      <c r="I6" s="6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57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117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88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66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118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119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ht="15" customHeight="1">
      <c r="A18" s="168" t="s">
        <v>90</v>
      </c>
      <c r="B18" s="170"/>
      <c r="C18" s="18">
        <v>180</v>
      </c>
      <c r="D18" s="55">
        <v>200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ht="15" customHeight="1">
      <c r="A19" s="168" t="s">
        <v>68</v>
      </c>
      <c r="B19" s="170"/>
      <c r="C19" s="18">
        <v>200</v>
      </c>
      <c r="D19" s="55">
        <v>200</v>
      </c>
      <c r="E19" s="58"/>
      <c r="F19" s="59"/>
      <c r="G19" s="59"/>
      <c r="H19" s="59"/>
      <c r="I19" s="50"/>
      <c r="J19" s="50"/>
      <c r="K19" s="23"/>
      <c r="L19" s="23"/>
      <c r="M19" s="23"/>
    </row>
    <row r="20" spans="1:13">
      <c r="A20" s="168" t="s">
        <v>38</v>
      </c>
      <c r="B20" s="170"/>
      <c r="C20" s="18">
        <v>50</v>
      </c>
      <c r="D20" s="55">
        <v>60</v>
      </c>
      <c r="E20" s="183"/>
      <c r="F20" s="184"/>
      <c r="G20" s="184"/>
      <c r="H20" s="184"/>
      <c r="I20" s="50"/>
      <c r="J20" s="50"/>
      <c r="K20" s="23"/>
      <c r="L20" s="23"/>
      <c r="M20" s="23"/>
    </row>
    <row r="21" spans="1:13">
      <c r="A21" s="173" t="s">
        <v>47</v>
      </c>
      <c r="B21" s="174"/>
      <c r="C21" s="18">
        <v>20</v>
      </c>
      <c r="D21" s="56">
        <v>30</v>
      </c>
      <c r="E21" s="183"/>
      <c r="F21" s="184"/>
      <c r="G21" s="184"/>
      <c r="H21" s="184"/>
      <c r="I21" s="50"/>
      <c r="J21" s="50"/>
      <c r="K21" s="23"/>
      <c r="L21" s="23"/>
      <c r="M21" s="23"/>
    </row>
    <row r="22" spans="1:13" ht="14.45" customHeight="1" thickBot="1">
      <c r="A22" s="194"/>
      <c r="B22" s="195"/>
      <c r="C22" s="28"/>
      <c r="D22" s="27"/>
      <c r="E22" s="183"/>
      <c r="F22" s="184"/>
      <c r="G22" s="184"/>
      <c r="H22" s="184"/>
      <c r="I22" s="2"/>
      <c r="J22" s="2"/>
      <c r="K22" s="22"/>
      <c r="L22" s="22"/>
      <c r="M22" s="22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77" t="s">
        <v>8</v>
      </c>
      <c r="B24" s="191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3" t="s">
        <v>5</v>
      </c>
      <c r="L24" s="185" t="s">
        <v>7</v>
      </c>
      <c r="M24" s="186"/>
    </row>
    <row r="25" spans="1:13" ht="14.45" customHeight="1">
      <c r="A25" s="192" t="s">
        <v>32</v>
      </c>
      <c r="B25" s="193"/>
      <c r="C25" s="7">
        <v>1.125E-2</v>
      </c>
      <c r="D25" s="7">
        <f>C25*L7</f>
        <v>1.125E-2</v>
      </c>
      <c r="E25" s="8">
        <v>140</v>
      </c>
      <c r="F25" s="8">
        <f t="shared" ref="F25:F30" si="0">D25*E25</f>
        <v>1.575</v>
      </c>
      <c r="G25" s="110">
        <v>1.4999999999999999E-2</v>
      </c>
      <c r="H25" s="122">
        <f>G25*M7</f>
        <v>1.4999999999999999E-2</v>
      </c>
      <c r="I25" s="123">
        <v>140</v>
      </c>
      <c r="J25" s="124">
        <f>H25*I25</f>
        <v>2.1</v>
      </c>
      <c r="K25" s="125">
        <f t="shared" ref="K25:K30" si="1">D25+H25</f>
        <v>2.6249999999999999E-2</v>
      </c>
      <c r="L25" s="189">
        <f>F25+J25</f>
        <v>3.6749999999999998</v>
      </c>
      <c r="M25" s="190"/>
    </row>
    <row r="26" spans="1:13" s="93" customFormat="1" ht="14.45" customHeight="1">
      <c r="A26" s="192" t="s">
        <v>64</v>
      </c>
      <c r="B26" s="193"/>
      <c r="C26" s="7">
        <v>8.2500000000000004E-3</v>
      </c>
      <c r="D26" s="7">
        <f>C26*L7</f>
        <v>8.2500000000000004E-3</v>
      </c>
      <c r="E26" s="8">
        <v>70</v>
      </c>
      <c r="F26" s="8">
        <f t="shared" si="0"/>
        <v>0.57750000000000001</v>
      </c>
      <c r="G26" s="110">
        <v>1.0999999999999999E-2</v>
      </c>
      <c r="H26" s="122">
        <f>G26*M7</f>
        <v>1.0999999999999999E-2</v>
      </c>
      <c r="I26" s="123">
        <v>70</v>
      </c>
      <c r="J26" s="124">
        <f>H26*I26</f>
        <v>0.76999999999999991</v>
      </c>
      <c r="K26" s="125">
        <f t="shared" si="1"/>
        <v>1.925E-2</v>
      </c>
      <c r="L26" s="189">
        <f>F26+J26</f>
        <v>1.3474999999999999</v>
      </c>
      <c r="M26" s="190"/>
    </row>
    <row r="27" spans="1:13" ht="14.45" customHeight="1">
      <c r="A27" s="192" t="s">
        <v>25</v>
      </c>
      <c r="B27" s="193"/>
      <c r="C27" s="7">
        <v>7.6499999999999999E-2</v>
      </c>
      <c r="D27" s="7">
        <f>C27*L7</f>
        <v>7.6499999999999999E-2</v>
      </c>
      <c r="E27" s="8">
        <v>111</v>
      </c>
      <c r="F27" s="8">
        <f t="shared" si="0"/>
        <v>8.4915000000000003</v>
      </c>
      <c r="G27" s="110">
        <v>0.11799999999999999</v>
      </c>
      <c r="H27" s="122">
        <f>G27*M7</f>
        <v>0.11799999999999999</v>
      </c>
      <c r="I27" s="123">
        <v>111</v>
      </c>
      <c r="J27" s="124">
        <f>H27*I27</f>
        <v>13.097999999999999</v>
      </c>
      <c r="K27" s="125">
        <f t="shared" si="1"/>
        <v>0.19450000000000001</v>
      </c>
      <c r="L27" s="189">
        <f>F27+J27</f>
        <v>21.589500000000001</v>
      </c>
      <c r="M27" s="190"/>
    </row>
    <row r="28" spans="1:13" ht="14.45" customHeight="1">
      <c r="A28" s="187" t="s">
        <v>26</v>
      </c>
      <c r="B28" s="188"/>
      <c r="C28" s="7">
        <v>2.2499999999999998E-3</v>
      </c>
      <c r="D28" s="7">
        <f>C28*L7</f>
        <v>2.2499999999999998E-3</v>
      </c>
      <c r="E28" s="8">
        <v>120</v>
      </c>
      <c r="F28" s="8">
        <f t="shared" si="0"/>
        <v>0.26999999999999996</v>
      </c>
      <c r="G28" s="110">
        <v>3.0000000000000001E-3</v>
      </c>
      <c r="H28" s="122">
        <f>G28*M7</f>
        <v>3.0000000000000001E-3</v>
      </c>
      <c r="I28" s="123">
        <v>120</v>
      </c>
      <c r="J28" s="124">
        <f t="shared" ref="J28:J41" si="2">H28*I28</f>
        <v>0.36</v>
      </c>
      <c r="K28" s="125">
        <f t="shared" si="1"/>
        <v>5.2499999999999995E-3</v>
      </c>
      <c r="L28" s="189">
        <f>F28+J28</f>
        <v>0.62999999999999989</v>
      </c>
      <c r="M28" s="190"/>
    </row>
    <row r="29" spans="1:13">
      <c r="A29" s="187" t="s">
        <v>19</v>
      </c>
      <c r="B29" s="188"/>
      <c r="C29" s="7">
        <v>3.7499999999999999E-3</v>
      </c>
      <c r="D29" s="7">
        <f>C29*L7</f>
        <v>3.7499999999999999E-3</v>
      </c>
      <c r="E29" s="8">
        <v>1426</v>
      </c>
      <c r="F29" s="8">
        <f t="shared" si="0"/>
        <v>5.3475000000000001</v>
      </c>
      <c r="G29" s="110">
        <v>4.0000000000000001E-3</v>
      </c>
      <c r="H29" s="122">
        <f>G29*M7</f>
        <v>4.0000000000000001E-3</v>
      </c>
      <c r="I29" s="123">
        <v>1426</v>
      </c>
      <c r="J29" s="124">
        <f t="shared" si="2"/>
        <v>5.7039999999999997</v>
      </c>
      <c r="K29" s="125">
        <f t="shared" si="1"/>
        <v>7.7499999999999999E-3</v>
      </c>
      <c r="L29" s="189">
        <f>F29+J29</f>
        <v>11.051500000000001</v>
      </c>
      <c r="M29" s="190"/>
    </row>
    <row r="30" spans="1:13" ht="14.45" customHeight="1">
      <c r="A30" s="192" t="s">
        <v>29</v>
      </c>
      <c r="B30" s="193"/>
      <c r="C30" s="7">
        <v>7.5000000000000002E-4</v>
      </c>
      <c r="D30" s="7">
        <f>C30*L7</f>
        <v>7.5000000000000002E-4</v>
      </c>
      <c r="E30" s="8">
        <v>35</v>
      </c>
      <c r="F30" s="8">
        <f t="shared" si="0"/>
        <v>2.6249999999999999E-2</v>
      </c>
      <c r="G30" s="110">
        <v>1E-3</v>
      </c>
      <c r="H30" s="122">
        <f>G30*L7</f>
        <v>1E-3</v>
      </c>
      <c r="I30" s="123">
        <v>35</v>
      </c>
      <c r="J30" s="124">
        <f>H30*I30</f>
        <v>3.5000000000000003E-2</v>
      </c>
      <c r="K30" s="125">
        <f t="shared" si="1"/>
        <v>1.75E-3</v>
      </c>
      <c r="L30" s="189">
        <f t="shared" ref="L30" si="3">F30+J30</f>
        <v>6.1249999999999999E-2</v>
      </c>
      <c r="M30" s="190"/>
    </row>
    <row r="31" spans="1:13" ht="14.45" customHeight="1">
      <c r="A31" s="192"/>
      <c r="B31" s="193"/>
      <c r="C31" s="7"/>
      <c r="D31" s="7"/>
      <c r="E31" s="8"/>
      <c r="F31" s="8">
        <f>SUM(F25:F30)</f>
        <v>16.287749999999999</v>
      </c>
      <c r="G31" s="110"/>
      <c r="H31" s="122"/>
      <c r="I31" s="123"/>
      <c r="J31" s="124">
        <f>SUM(J25:J30)</f>
        <v>22.067</v>
      </c>
      <c r="K31" s="125"/>
      <c r="L31" s="189"/>
      <c r="M31" s="221"/>
    </row>
    <row r="32" spans="1:13" ht="14.45" customHeight="1">
      <c r="A32" s="187"/>
      <c r="B32" s="188"/>
      <c r="C32" s="7"/>
      <c r="D32" s="7"/>
      <c r="E32" s="8"/>
      <c r="F32" s="8"/>
      <c r="G32" s="110"/>
      <c r="H32" s="122"/>
      <c r="I32" s="123"/>
      <c r="J32" s="124"/>
      <c r="K32" s="125"/>
      <c r="L32" s="126"/>
      <c r="M32" s="127"/>
    </row>
    <row r="33" spans="1:13" ht="14.45" customHeight="1">
      <c r="A33" s="192" t="s">
        <v>70</v>
      </c>
      <c r="B33" s="193"/>
      <c r="C33" s="7">
        <v>0.1</v>
      </c>
      <c r="D33" s="7">
        <f>C33*L7</f>
        <v>0.1</v>
      </c>
      <c r="E33" s="8">
        <v>260</v>
      </c>
      <c r="F33" s="8">
        <f>D33*E33</f>
        <v>26</v>
      </c>
      <c r="G33" s="111">
        <v>0.1</v>
      </c>
      <c r="H33" s="122">
        <f>G33*M7</f>
        <v>0.1</v>
      </c>
      <c r="I33" s="123">
        <v>260</v>
      </c>
      <c r="J33" s="124">
        <f t="shared" ref="J33" si="4">H33*I33</f>
        <v>26</v>
      </c>
      <c r="K33" s="125">
        <f t="shared" ref="K33" si="5">D33+H33</f>
        <v>0.2</v>
      </c>
      <c r="L33" s="189">
        <f t="shared" ref="L33" si="6">F33+J33</f>
        <v>52</v>
      </c>
      <c r="M33" s="190"/>
    </row>
    <row r="34" spans="1:13" ht="14.45" customHeight="1">
      <c r="A34" s="192"/>
      <c r="B34" s="193"/>
      <c r="C34" s="7"/>
      <c r="D34" s="7"/>
      <c r="E34" s="8"/>
      <c r="F34" s="8"/>
      <c r="G34" s="111"/>
      <c r="H34" s="122"/>
      <c r="I34" s="123"/>
      <c r="J34" s="124"/>
      <c r="K34" s="125"/>
      <c r="L34" s="189"/>
      <c r="M34" s="190"/>
    </row>
    <row r="35" spans="1:13" ht="14.45" customHeight="1">
      <c r="A35" s="199" t="s">
        <v>42</v>
      </c>
      <c r="B35" s="200"/>
      <c r="C35" s="29">
        <v>1E-3</v>
      </c>
      <c r="D35" s="7">
        <f>C35*L7</f>
        <v>1E-3</v>
      </c>
      <c r="E35" s="8">
        <v>770</v>
      </c>
      <c r="F35" s="8">
        <f t="shared" ref="F35:F47" si="7">D35*E35</f>
        <v>0.77</v>
      </c>
      <c r="G35" s="110">
        <v>1E-3</v>
      </c>
      <c r="H35" s="122">
        <f>G35*M7</f>
        <v>1E-3</v>
      </c>
      <c r="I35" s="123">
        <v>770</v>
      </c>
      <c r="J35" s="124">
        <f t="shared" si="2"/>
        <v>0.77</v>
      </c>
      <c r="K35" s="125">
        <f t="shared" ref="K35:K49" si="8">D35+H35</f>
        <v>2E-3</v>
      </c>
      <c r="L35" s="189">
        <f>F35+J35</f>
        <v>1.54</v>
      </c>
      <c r="M35" s="190"/>
    </row>
    <row r="36" spans="1:13" ht="14.45" customHeight="1">
      <c r="A36" s="199" t="s">
        <v>26</v>
      </c>
      <c r="B36" s="200"/>
      <c r="C36" s="29">
        <v>7.0000000000000001E-3</v>
      </c>
      <c r="D36" s="7">
        <f>C36*L7</f>
        <v>7.0000000000000001E-3</v>
      </c>
      <c r="E36" s="8">
        <v>120</v>
      </c>
      <c r="F36" s="8">
        <f t="shared" si="7"/>
        <v>0.84</v>
      </c>
      <c r="G36" s="110">
        <v>7.0000000000000001E-3</v>
      </c>
      <c r="H36" s="122">
        <f>G36*M7</f>
        <v>7.0000000000000001E-3</v>
      </c>
      <c r="I36" s="123">
        <v>120</v>
      </c>
      <c r="J36" s="124">
        <f t="shared" si="2"/>
        <v>0.84</v>
      </c>
      <c r="K36" s="125">
        <f t="shared" si="8"/>
        <v>1.4E-2</v>
      </c>
      <c r="L36" s="189">
        <f>F36+J36</f>
        <v>1.68</v>
      </c>
      <c r="M36" s="190"/>
    </row>
    <row r="37" spans="1:13" ht="14.45" customHeight="1">
      <c r="A37" s="199" t="s">
        <v>89</v>
      </c>
      <c r="B37" s="200"/>
      <c r="C37" s="29">
        <v>7.4999999999999997E-3</v>
      </c>
      <c r="D37" s="7">
        <f>C37*L7</f>
        <v>7.4999999999999997E-3</v>
      </c>
      <c r="E37" s="8">
        <v>290</v>
      </c>
      <c r="F37" s="8">
        <f>D37*E37</f>
        <v>2.1749999999999998</v>
      </c>
      <c r="G37" s="110">
        <v>7.4999999999999997E-3</v>
      </c>
      <c r="H37" s="122">
        <f>G37*M7</f>
        <v>7.4999999999999997E-3</v>
      </c>
      <c r="I37" s="123">
        <v>290</v>
      </c>
      <c r="J37" s="124">
        <f>H37*I37</f>
        <v>2.1749999999999998</v>
      </c>
      <c r="K37" s="125">
        <f t="shared" si="8"/>
        <v>1.4999999999999999E-2</v>
      </c>
      <c r="L37" s="189">
        <f>F37+J37</f>
        <v>4.3499999999999996</v>
      </c>
      <c r="M37" s="190"/>
    </row>
    <row r="38" spans="1:13">
      <c r="A38" s="197"/>
      <c r="B38" s="198"/>
      <c r="C38" s="29"/>
      <c r="D38" s="7"/>
      <c r="E38" s="8"/>
      <c r="F38" s="8">
        <f>SUM(F35:F37)</f>
        <v>3.7849999999999997</v>
      </c>
      <c r="G38" s="110"/>
      <c r="H38" s="122"/>
      <c r="I38" s="123"/>
      <c r="J38" s="124">
        <f>SUM(J35:J37)</f>
        <v>3.7849999999999997</v>
      </c>
      <c r="K38" s="125"/>
      <c r="L38" s="189"/>
      <c r="M38" s="221"/>
    </row>
    <row r="39" spans="1:13" ht="14.45" customHeight="1">
      <c r="A39" s="192" t="s">
        <v>47</v>
      </c>
      <c r="B39" s="193"/>
      <c r="C39" s="7">
        <v>0.02</v>
      </c>
      <c r="D39" s="7">
        <f>C39*L7</f>
        <v>0.02</v>
      </c>
      <c r="E39" s="8">
        <v>94</v>
      </c>
      <c r="F39" s="8">
        <f t="shared" si="7"/>
        <v>1.8800000000000001</v>
      </c>
      <c r="G39" s="111">
        <v>0.03</v>
      </c>
      <c r="H39" s="122">
        <f>G39*M7</f>
        <v>0.03</v>
      </c>
      <c r="I39" s="123">
        <v>94</v>
      </c>
      <c r="J39" s="124">
        <f t="shared" si="2"/>
        <v>2.82</v>
      </c>
      <c r="K39" s="125">
        <f t="shared" si="8"/>
        <v>0.05</v>
      </c>
      <c r="L39" s="189">
        <f>F39+J39</f>
        <v>4.7</v>
      </c>
      <c r="M39" s="190"/>
    </row>
    <row r="40" spans="1:13" ht="14.45" customHeight="1">
      <c r="A40" s="192"/>
      <c r="B40" s="193"/>
      <c r="C40" s="7"/>
      <c r="D40" s="7"/>
      <c r="E40" s="8"/>
      <c r="F40" s="8"/>
      <c r="G40" s="110"/>
      <c r="H40" s="122"/>
      <c r="I40" s="123"/>
      <c r="J40" s="124"/>
      <c r="K40" s="125"/>
      <c r="L40" s="189"/>
      <c r="M40" s="190"/>
    </row>
    <row r="41" spans="1:13" ht="14.45" customHeight="1">
      <c r="A41" s="192" t="s">
        <v>38</v>
      </c>
      <c r="B41" s="193"/>
      <c r="C41" s="7">
        <v>0.04</v>
      </c>
      <c r="D41" s="7">
        <f>C41*L7</f>
        <v>0.04</v>
      </c>
      <c r="E41" s="8">
        <v>92</v>
      </c>
      <c r="F41" s="8">
        <f t="shared" si="7"/>
        <v>3.68</v>
      </c>
      <c r="G41" s="110">
        <v>0.04</v>
      </c>
      <c r="H41" s="122">
        <f>G41*M7</f>
        <v>0.04</v>
      </c>
      <c r="I41" s="123">
        <v>92</v>
      </c>
      <c r="J41" s="124">
        <f t="shared" si="2"/>
        <v>3.68</v>
      </c>
      <c r="K41" s="125">
        <f t="shared" si="8"/>
        <v>0.08</v>
      </c>
      <c r="L41" s="189">
        <f t="shared" ref="L41:L43" si="9">F41+J41</f>
        <v>7.36</v>
      </c>
      <c r="M41" s="190"/>
    </row>
    <row r="42" spans="1:13" ht="14.45" customHeight="1">
      <c r="A42" s="192"/>
      <c r="B42" s="193"/>
      <c r="C42" s="7"/>
      <c r="D42" s="7"/>
      <c r="E42" s="8"/>
      <c r="F42" s="8"/>
      <c r="G42" s="110"/>
      <c r="H42" s="111"/>
      <c r="I42" s="123"/>
      <c r="J42" s="124"/>
      <c r="K42" s="125"/>
      <c r="L42" s="189"/>
      <c r="M42" s="190"/>
    </row>
    <row r="43" spans="1:13" ht="14.45" customHeight="1">
      <c r="A43" s="192" t="s">
        <v>36</v>
      </c>
      <c r="B43" s="193"/>
      <c r="C43" s="26">
        <v>1.2E-2</v>
      </c>
      <c r="D43" s="7">
        <f>C43*M7</f>
        <v>1.2E-2</v>
      </c>
      <c r="E43" s="8">
        <v>50</v>
      </c>
      <c r="F43" s="8">
        <f t="shared" si="7"/>
        <v>0.6</v>
      </c>
      <c r="G43" s="113">
        <v>0.02</v>
      </c>
      <c r="H43" s="111">
        <f>G43*M7</f>
        <v>0.02</v>
      </c>
      <c r="I43" s="123">
        <v>50</v>
      </c>
      <c r="J43" s="124">
        <f>H43*I43</f>
        <v>1</v>
      </c>
      <c r="K43" s="125">
        <f t="shared" si="8"/>
        <v>3.2000000000000001E-2</v>
      </c>
      <c r="L43" s="189">
        <f t="shared" si="9"/>
        <v>1.6</v>
      </c>
      <c r="M43" s="190"/>
    </row>
    <row r="44" spans="1:13" s="93" customFormat="1" ht="14.45" customHeight="1">
      <c r="A44" s="192" t="s">
        <v>24</v>
      </c>
      <c r="B44" s="193"/>
      <c r="C44" s="26">
        <v>2.1999999999999999E-2</v>
      </c>
      <c r="D44" s="7">
        <f>C44*L7</f>
        <v>2.1999999999999999E-2</v>
      </c>
      <c r="E44" s="8">
        <v>70</v>
      </c>
      <c r="F44" s="8">
        <f>D44*E44</f>
        <v>1.5399999999999998</v>
      </c>
      <c r="G44" s="113">
        <v>3.5999999999999997E-2</v>
      </c>
      <c r="H44" s="111">
        <f>G44*M7</f>
        <v>3.5999999999999997E-2</v>
      </c>
      <c r="I44" s="123">
        <v>70</v>
      </c>
      <c r="J44" s="124">
        <f>H44*I44</f>
        <v>2.52</v>
      </c>
      <c r="K44" s="125">
        <f>D44+H44</f>
        <v>5.7999999999999996E-2</v>
      </c>
      <c r="L44" s="189">
        <f t="shared" ref="L44:L47" si="10">F44+J44</f>
        <v>4.0599999999999996</v>
      </c>
      <c r="M44" s="190"/>
    </row>
    <row r="45" spans="1:13" s="93" customFormat="1" ht="14.45" customHeight="1">
      <c r="A45" s="192" t="s">
        <v>53</v>
      </c>
      <c r="B45" s="193"/>
      <c r="C45" s="26">
        <v>1.12E-2</v>
      </c>
      <c r="D45" s="7">
        <f>C45*L7</f>
        <v>1.12E-2</v>
      </c>
      <c r="E45" s="8">
        <v>50</v>
      </c>
      <c r="F45" s="8">
        <f>D45*E45</f>
        <v>0.55999999999999994</v>
      </c>
      <c r="G45" s="113">
        <v>1.866E-2</v>
      </c>
      <c r="H45" s="111">
        <f>G45*M7</f>
        <v>1.866E-2</v>
      </c>
      <c r="I45" s="123">
        <v>50</v>
      </c>
      <c r="J45" s="124">
        <f t="shared" ref="J45:J47" si="11">H45*I45</f>
        <v>0.93299999999999994</v>
      </c>
      <c r="K45" s="125">
        <f t="shared" ref="K45:K47" si="12">D45+H45</f>
        <v>2.9859999999999998E-2</v>
      </c>
      <c r="L45" s="189">
        <f t="shared" si="10"/>
        <v>1.4929999999999999</v>
      </c>
      <c r="M45" s="190"/>
    </row>
    <row r="46" spans="1:13" s="93" customFormat="1" ht="14.45" customHeight="1">
      <c r="A46" s="192" t="s">
        <v>27</v>
      </c>
      <c r="B46" s="193"/>
      <c r="C46" s="26">
        <v>8.0000000000000002E-3</v>
      </c>
      <c r="D46" s="7">
        <f>C46*L7</f>
        <v>8.0000000000000002E-3</v>
      </c>
      <c r="E46" s="8">
        <v>65</v>
      </c>
      <c r="F46" s="8">
        <f t="shared" si="7"/>
        <v>0.52</v>
      </c>
      <c r="G46" s="113">
        <v>1.333E-2</v>
      </c>
      <c r="H46" s="111">
        <f>G46*M7</f>
        <v>1.333E-2</v>
      </c>
      <c r="I46" s="123">
        <v>65</v>
      </c>
      <c r="J46" s="124">
        <f t="shared" si="11"/>
        <v>0.86644999999999994</v>
      </c>
      <c r="K46" s="125">
        <f t="shared" si="12"/>
        <v>2.1330000000000002E-2</v>
      </c>
      <c r="L46" s="189">
        <f t="shared" si="10"/>
        <v>1.38645</v>
      </c>
      <c r="M46" s="190"/>
    </row>
    <row r="47" spans="1:13" s="93" customFormat="1" ht="14.45" customHeight="1">
      <c r="A47" s="192" t="s">
        <v>45</v>
      </c>
      <c r="B47" s="193"/>
      <c r="C47" s="26">
        <v>2.2499999999999999E-2</v>
      </c>
      <c r="D47" s="7">
        <f>C47*L7</f>
        <v>2.2499999999999999E-2</v>
      </c>
      <c r="E47" s="8">
        <v>270</v>
      </c>
      <c r="F47" s="8">
        <f t="shared" si="7"/>
        <v>6.0750000000000002</v>
      </c>
      <c r="G47" s="113">
        <v>3.7499999999999999E-2</v>
      </c>
      <c r="H47" s="111">
        <f>G47*M7</f>
        <v>3.7499999999999999E-2</v>
      </c>
      <c r="I47" s="123">
        <v>270</v>
      </c>
      <c r="J47" s="124">
        <f t="shared" si="11"/>
        <v>10.125</v>
      </c>
      <c r="K47" s="125">
        <f t="shared" si="12"/>
        <v>0.06</v>
      </c>
      <c r="L47" s="189">
        <f t="shared" si="10"/>
        <v>16.2</v>
      </c>
      <c r="M47" s="190"/>
    </row>
    <row r="48" spans="1:13" ht="14.45" customHeight="1">
      <c r="A48" s="192" t="s">
        <v>54</v>
      </c>
      <c r="B48" s="193"/>
      <c r="C48" s="26">
        <v>6.0000000000000001E-3</v>
      </c>
      <c r="D48" s="7">
        <f>C48*L7</f>
        <v>6.0000000000000001E-3</v>
      </c>
      <c r="E48" s="8">
        <v>195</v>
      </c>
      <c r="F48" s="8">
        <f>D48*E48</f>
        <v>1.17</v>
      </c>
      <c r="G48" s="113">
        <v>5.0000000000000001E-3</v>
      </c>
      <c r="H48" s="111">
        <f>G48*M7</f>
        <v>5.0000000000000001E-3</v>
      </c>
      <c r="I48" s="123">
        <v>195</v>
      </c>
      <c r="J48" s="124">
        <f>H48*I48</f>
        <v>0.97499999999999998</v>
      </c>
      <c r="K48" s="125">
        <f t="shared" si="8"/>
        <v>1.0999999999999999E-2</v>
      </c>
      <c r="L48" s="189">
        <f t="shared" ref="L48" si="13">F48+J48</f>
        <v>2.145</v>
      </c>
      <c r="M48" s="190"/>
    </row>
    <row r="49" spans="1:13" ht="14.45" customHeight="1">
      <c r="A49" s="192" t="s">
        <v>29</v>
      </c>
      <c r="B49" s="193"/>
      <c r="C49" s="26">
        <v>1E-4</v>
      </c>
      <c r="D49" s="7">
        <f>C49*L7</f>
        <v>1E-4</v>
      </c>
      <c r="E49" s="8">
        <v>35</v>
      </c>
      <c r="F49" s="8">
        <f>D49*E49</f>
        <v>3.5000000000000001E-3</v>
      </c>
      <c r="G49" s="113">
        <v>2.9999999999999997E-4</v>
      </c>
      <c r="H49" s="111">
        <f>G49*M7</f>
        <v>2.9999999999999997E-4</v>
      </c>
      <c r="I49" s="123">
        <v>35</v>
      </c>
      <c r="J49" s="124">
        <f>H49*I49</f>
        <v>1.0499999999999999E-2</v>
      </c>
      <c r="K49" s="125">
        <f t="shared" si="8"/>
        <v>3.9999999999999996E-4</v>
      </c>
      <c r="L49" s="189">
        <f t="shared" ref="L49" si="14">F49+J49</f>
        <v>1.3999999999999999E-2</v>
      </c>
      <c r="M49" s="190"/>
    </row>
    <row r="50" spans="1:13" ht="14.45" customHeight="1">
      <c r="A50" s="192"/>
      <c r="B50" s="193"/>
      <c r="C50" s="7"/>
      <c r="D50" s="7"/>
      <c r="E50" s="8"/>
      <c r="F50" s="8">
        <f>SUM(F43:F49)</f>
        <v>10.468500000000001</v>
      </c>
      <c r="G50" s="111"/>
      <c r="H50" s="111"/>
      <c r="I50" s="128"/>
      <c r="J50" s="124">
        <f>SUM(J43:J49)</f>
        <v>16.429950000000002</v>
      </c>
      <c r="K50" s="125"/>
      <c r="L50" s="189"/>
      <c r="M50" s="190"/>
    </row>
    <row r="51" spans="1:13" ht="14.45" customHeight="1">
      <c r="A51" s="192" t="s">
        <v>28</v>
      </c>
      <c r="B51" s="193"/>
      <c r="C51" s="7">
        <v>0.04</v>
      </c>
      <c r="D51" s="15">
        <f>C51*L7</f>
        <v>0.04</v>
      </c>
      <c r="E51" s="16">
        <v>300</v>
      </c>
      <c r="F51" s="16">
        <f>D51*E51</f>
        <v>12</v>
      </c>
      <c r="G51" s="111">
        <v>4.8000000000000001E-2</v>
      </c>
      <c r="H51" s="111">
        <f>G51*M7</f>
        <v>4.8000000000000001E-2</v>
      </c>
      <c r="I51" s="123">
        <v>300</v>
      </c>
      <c r="J51" s="124">
        <f>H51*I51</f>
        <v>14.4</v>
      </c>
      <c r="K51" s="125">
        <f>D51+H51</f>
        <v>8.7999999999999995E-2</v>
      </c>
      <c r="L51" s="189">
        <f>F51+J51</f>
        <v>26.4</v>
      </c>
      <c r="M51" s="190"/>
    </row>
    <row r="52" spans="1:13" ht="14.45" customHeight="1">
      <c r="A52" s="192" t="s">
        <v>24</v>
      </c>
      <c r="B52" s="193"/>
      <c r="C52" s="15">
        <v>6.6000000000000003E-2</v>
      </c>
      <c r="D52" s="7">
        <f>C52*L7</f>
        <v>6.6000000000000003E-2</v>
      </c>
      <c r="E52" s="8">
        <v>70</v>
      </c>
      <c r="F52" s="8">
        <f t="shared" ref="F52:F60" si="15">D52*E52</f>
        <v>4.62</v>
      </c>
      <c r="G52" s="111">
        <v>8.3000000000000004E-2</v>
      </c>
      <c r="H52" s="111">
        <f>G52*M7</f>
        <v>8.3000000000000004E-2</v>
      </c>
      <c r="I52" s="123">
        <v>70</v>
      </c>
      <c r="J52" s="124">
        <f t="shared" ref="J52:J60" si="16">H52*I52</f>
        <v>5.8100000000000005</v>
      </c>
      <c r="K52" s="125">
        <f t="shared" ref="K52:K60" si="17">D52+H52</f>
        <v>0.14900000000000002</v>
      </c>
      <c r="L52" s="189">
        <f t="shared" ref="L52:L57" si="18">F52+J52</f>
        <v>10.43</v>
      </c>
      <c r="M52" s="190"/>
    </row>
    <row r="53" spans="1:13">
      <c r="A53" s="192" t="s">
        <v>53</v>
      </c>
      <c r="B53" s="193"/>
      <c r="C53" s="7">
        <v>0.01</v>
      </c>
      <c r="D53" s="15">
        <f>C53*L7</f>
        <v>0.01</v>
      </c>
      <c r="E53" s="16">
        <v>50</v>
      </c>
      <c r="F53" s="16">
        <f t="shared" si="15"/>
        <v>0.5</v>
      </c>
      <c r="G53" s="111">
        <v>1.2500000000000001E-2</v>
      </c>
      <c r="H53" s="111">
        <f>G53*M7</f>
        <v>1.2500000000000001E-2</v>
      </c>
      <c r="I53" s="123">
        <v>50</v>
      </c>
      <c r="J53" s="124">
        <f t="shared" si="16"/>
        <v>0.625</v>
      </c>
      <c r="K53" s="125">
        <f t="shared" si="17"/>
        <v>2.2499999999999999E-2</v>
      </c>
      <c r="L53" s="189">
        <f t="shared" si="18"/>
        <v>1.125</v>
      </c>
      <c r="M53" s="190"/>
    </row>
    <row r="54" spans="1:13" s="157" customFormat="1">
      <c r="A54" s="192" t="s">
        <v>27</v>
      </c>
      <c r="B54" s="193"/>
      <c r="C54" s="7">
        <v>1.06E-2</v>
      </c>
      <c r="D54" s="15">
        <f>C54*L7</f>
        <v>1.06E-2</v>
      </c>
      <c r="E54" s="16">
        <v>65</v>
      </c>
      <c r="F54" s="16">
        <f t="shared" si="15"/>
        <v>0.68900000000000006</v>
      </c>
      <c r="G54" s="111">
        <v>1.3299999999999999E-2</v>
      </c>
      <c r="H54" s="111">
        <f>G54*M7</f>
        <v>1.3299999999999999E-2</v>
      </c>
      <c r="I54" s="123">
        <v>65</v>
      </c>
      <c r="J54" s="124">
        <f t="shared" si="16"/>
        <v>0.86449999999999994</v>
      </c>
      <c r="K54" s="125">
        <f t="shared" si="17"/>
        <v>2.3899999999999998E-2</v>
      </c>
      <c r="L54" s="189">
        <f t="shared" ref="L54" si="19">F54+J54</f>
        <v>1.5535000000000001</v>
      </c>
      <c r="M54" s="190"/>
    </row>
    <row r="55" spans="1:13" ht="14.45" customHeight="1">
      <c r="A55" s="192" t="s">
        <v>54</v>
      </c>
      <c r="B55" s="193"/>
      <c r="C55" s="15">
        <v>2E-3</v>
      </c>
      <c r="D55" s="7">
        <f>C55*L7</f>
        <v>2E-3</v>
      </c>
      <c r="E55" s="8">
        <v>195</v>
      </c>
      <c r="F55" s="8">
        <f t="shared" si="15"/>
        <v>0.39</v>
      </c>
      <c r="G55" s="111">
        <v>2.5000000000000001E-3</v>
      </c>
      <c r="H55" s="111">
        <f>G55*M7</f>
        <v>2.5000000000000001E-3</v>
      </c>
      <c r="I55" s="123">
        <v>195</v>
      </c>
      <c r="J55" s="124">
        <f t="shared" si="16"/>
        <v>0.48749999999999999</v>
      </c>
      <c r="K55" s="125">
        <f t="shared" si="17"/>
        <v>4.5000000000000005E-3</v>
      </c>
      <c r="L55" s="189">
        <f t="shared" si="18"/>
        <v>0.87749999999999995</v>
      </c>
      <c r="M55" s="190"/>
    </row>
    <row r="56" spans="1:13">
      <c r="A56" s="192" t="s">
        <v>55</v>
      </c>
      <c r="B56" s="193"/>
      <c r="C56" s="7">
        <v>4.0000000000000003E-5</v>
      </c>
      <c r="D56" s="15">
        <f>C56*L7</f>
        <v>4.0000000000000003E-5</v>
      </c>
      <c r="E56" s="16">
        <v>2050</v>
      </c>
      <c r="F56" s="16">
        <f t="shared" si="15"/>
        <v>8.2000000000000003E-2</v>
      </c>
      <c r="G56" s="111">
        <v>5.0000000000000002E-5</v>
      </c>
      <c r="H56" s="111">
        <f>G56*M7</f>
        <v>5.0000000000000002E-5</v>
      </c>
      <c r="I56" s="123">
        <v>2050</v>
      </c>
      <c r="J56" s="124">
        <f t="shared" si="16"/>
        <v>0.10250000000000001</v>
      </c>
      <c r="K56" s="125">
        <f t="shared" si="17"/>
        <v>9.0000000000000006E-5</v>
      </c>
      <c r="L56" s="189">
        <f t="shared" si="18"/>
        <v>0.1845</v>
      </c>
      <c r="M56" s="190"/>
    </row>
    <row r="57" spans="1:13" ht="14.45" customHeight="1">
      <c r="A57" s="192" t="s">
        <v>29</v>
      </c>
      <c r="B57" s="193"/>
      <c r="C57" s="43">
        <v>1.8000000000000001E-4</v>
      </c>
      <c r="D57" s="7">
        <f>C57*L7</f>
        <v>1.8000000000000001E-4</v>
      </c>
      <c r="E57" s="8">
        <v>35</v>
      </c>
      <c r="F57" s="8">
        <f t="shared" si="15"/>
        <v>6.3E-3</v>
      </c>
      <c r="G57" s="121">
        <v>2.2000000000000001E-4</v>
      </c>
      <c r="H57" s="111">
        <f>G57*M7</f>
        <v>2.2000000000000001E-4</v>
      </c>
      <c r="I57" s="123">
        <v>35</v>
      </c>
      <c r="J57" s="124">
        <f t="shared" si="16"/>
        <v>7.7000000000000002E-3</v>
      </c>
      <c r="K57" s="125">
        <f t="shared" si="17"/>
        <v>4.0000000000000002E-4</v>
      </c>
      <c r="L57" s="189">
        <f t="shared" si="18"/>
        <v>1.4E-2</v>
      </c>
      <c r="M57" s="190"/>
    </row>
    <row r="58" spans="1:13">
      <c r="A58" s="192" t="s">
        <v>69</v>
      </c>
      <c r="B58" s="193"/>
      <c r="C58" s="7">
        <v>1.9400000000000001E-3</v>
      </c>
      <c r="D58" s="26">
        <f>C58*L7/55</f>
        <v>3.5272727272727274E-5</v>
      </c>
      <c r="E58" s="8">
        <v>14.3</v>
      </c>
      <c r="F58" s="8">
        <f>D58*E58</f>
        <v>5.0440000000000001E-4</v>
      </c>
      <c r="G58" s="110">
        <v>2.4199999999999998E-3</v>
      </c>
      <c r="H58" s="122">
        <f>G58*M7/55</f>
        <v>4.3999999999999999E-5</v>
      </c>
      <c r="I58" s="123">
        <v>14.3</v>
      </c>
      <c r="J58" s="124">
        <f t="shared" si="16"/>
        <v>6.2920000000000001E-4</v>
      </c>
      <c r="K58" s="125">
        <f t="shared" si="17"/>
        <v>7.927272727272728E-5</v>
      </c>
      <c r="L58" s="189">
        <f t="shared" ref="L58:L60" si="20">F58+J58</f>
        <v>1.1336E-3</v>
      </c>
      <c r="M58" s="190"/>
    </row>
    <row r="59" spans="1:13" ht="14.45" customHeight="1">
      <c r="A59" s="192" t="s">
        <v>22</v>
      </c>
      <c r="B59" s="193"/>
      <c r="C59" s="26">
        <v>6.1599999999999997E-3</v>
      </c>
      <c r="D59" s="7">
        <f>C59*L7</f>
        <v>6.1599999999999997E-3</v>
      </c>
      <c r="E59" s="8">
        <v>60</v>
      </c>
      <c r="F59" s="8">
        <f t="shared" si="15"/>
        <v>0.36959999999999998</v>
      </c>
      <c r="G59" s="113">
        <v>7.7000000000000002E-3</v>
      </c>
      <c r="H59" s="122">
        <f>G59*M7</f>
        <v>7.7000000000000002E-3</v>
      </c>
      <c r="I59" s="123">
        <v>60</v>
      </c>
      <c r="J59" s="124">
        <f t="shared" si="16"/>
        <v>0.46200000000000002</v>
      </c>
      <c r="K59" s="125">
        <f t="shared" si="17"/>
        <v>1.3860000000000001E-2</v>
      </c>
      <c r="L59" s="189">
        <f t="shared" si="20"/>
        <v>0.83160000000000001</v>
      </c>
      <c r="M59" s="190"/>
    </row>
    <row r="60" spans="1:13" ht="14.45" customHeight="1">
      <c r="A60" s="192" t="s">
        <v>19</v>
      </c>
      <c r="B60" s="193"/>
      <c r="C60" s="26">
        <v>6.9999999999999999E-4</v>
      </c>
      <c r="D60" s="7">
        <f>C60*L7</f>
        <v>6.9999999999999999E-4</v>
      </c>
      <c r="E60" s="8">
        <v>1426</v>
      </c>
      <c r="F60" s="8">
        <f t="shared" si="15"/>
        <v>0.99819999999999998</v>
      </c>
      <c r="G60" s="113">
        <v>8.7000000000000001E-4</v>
      </c>
      <c r="H60" s="122">
        <f>G60*M7</f>
        <v>8.7000000000000001E-4</v>
      </c>
      <c r="I60" s="123">
        <v>1426</v>
      </c>
      <c r="J60" s="124">
        <f t="shared" si="16"/>
        <v>1.2406200000000001</v>
      </c>
      <c r="K60" s="125">
        <f t="shared" si="17"/>
        <v>1.57E-3</v>
      </c>
      <c r="L60" s="189">
        <f t="shared" si="20"/>
        <v>2.23882</v>
      </c>
      <c r="M60" s="190"/>
    </row>
    <row r="61" spans="1:13">
      <c r="A61" s="187"/>
      <c r="B61" s="188"/>
      <c r="C61" s="7"/>
      <c r="D61" s="7"/>
      <c r="E61" s="8"/>
      <c r="F61" s="8">
        <f>SUM(F51:F60)</f>
        <v>19.655604400000001</v>
      </c>
      <c r="G61" s="110"/>
      <c r="H61" s="122"/>
      <c r="I61" s="123"/>
      <c r="J61" s="124">
        <f>SUM(J51:J60)</f>
        <v>24.000449199999998</v>
      </c>
      <c r="K61" s="125"/>
      <c r="L61" s="126"/>
      <c r="M61" s="127"/>
    </row>
    <row r="62" spans="1:13">
      <c r="A62" s="187" t="s">
        <v>33</v>
      </c>
      <c r="B62" s="188"/>
      <c r="C62" s="7">
        <v>0.10269</v>
      </c>
      <c r="D62" s="7">
        <f>C62*L7</f>
        <v>0.10269</v>
      </c>
      <c r="E62" s="8">
        <v>770</v>
      </c>
      <c r="F62" s="8">
        <f t="shared" ref="F62:F67" si="21">D62*E62</f>
        <v>79.071300000000008</v>
      </c>
      <c r="G62" s="110">
        <v>0.11409999999999999</v>
      </c>
      <c r="H62" s="122">
        <f>G62*M7</f>
        <v>0.11409999999999999</v>
      </c>
      <c r="I62" s="123">
        <v>770</v>
      </c>
      <c r="J62" s="124">
        <f t="shared" ref="J62:J67" si="22">H62*I62</f>
        <v>87.856999999999999</v>
      </c>
      <c r="K62" s="125">
        <f t="shared" ref="K62:K67" si="23">D62+H62</f>
        <v>0.21678999999999998</v>
      </c>
      <c r="L62" s="189">
        <f t="shared" ref="L62:L67" si="24">F62+J62</f>
        <v>166.92830000000001</v>
      </c>
      <c r="M62" s="190"/>
    </row>
    <row r="63" spans="1:13">
      <c r="A63" s="187" t="s">
        <v>24</v>
      </c>
      <c r="B63" s="188"/>
      <c r="C63" s="7">
        <v>0.14399999999999999</v>
      </c>
      <c r="D63" s="7">
        <f>C63*L7</f>
        <v>0.14399999999999999</v>
      </c>
      <c r="E63" s="8">
        <v>70</v>
      </c>
      <c r="F63" s="8">
        <f t="shared" si="21"/>
        <v>10.08</v>
      </c>
      <c r="G63" s="110">
        <v>0.16</v>
      </c>
      <c r="H63" s="122">
        <f>G63*M7</f>
        <v>0.16</v>
      </c>
      <c r="I63" s="123">
        <v>70</v>
      </c>
      <c r="J63" s="124">
        <f t="shared" si="22"/>
        <v>11.200000000000001</v>
      </c>
      <c r="K63" s="125">
        <f t="shared" si="23"/>
        <v>0.30399999999999999</v>
      </c>
      <c r="L63" s="189">
        <f t="shared" si="24"/>
        <v>21.28</v>
      </c>
      <c r="M63" s="190"/>
    </row>
    <row r="64" spans="1:13" s="93" customFormat="1">
      <c r="A64" s="187" t="s">
        <v>53</v>
      </c>
      <c r="B64" s="188"/>
      <c r="C64" s="7">
        <v>1.5480000000000001E-2</v>
      </c>
      <c r="D64" s="7">
        <f>C64*L7</f>
        <v>1.5480000000000001E-2</v>
      </c>
      <c r="E64" s="8">
        <v>50</v>
      </c>
      <c r="F64" s="8">
        <f t="shared" si="21"/>
        <v>0.77400000000000002</v>
      </c>
      <c r="G64" s="110">
        <v>1.72E-2</v>
      </c>
      <c r="H64" s="122">
        <f>G64*M7</f>
        <v>1.72E-2</v>
      </c>
      <c r="I64" s="123">
        <v>50</v>
      </c>
      <c r="J64" s="124">
        <f t="shared" si="22"/>
        <v>0.86</v>
      </c>
      <c r="K64" s="125">
        <f>D64+H64</f>
        <v>3.2680000000000001E-2</v>
      </c>
      <c r="L64" s="189">
        <f t="shared" ref="L64:L66" si="25">F64+J64</f>
        <v>1.6339999999999999</v>
      </c>
      <c r="M64" s="190"/>
    </row>
    <row r="65" spans="1:13" s="93" customFormat="1">
      <c r="A65" s="187" t="s">
        <v>61</v>
      </c>
      <c r="B65" s="188"/>
      <c r="C65" s="7">
        <v>5.8500000000000002E-3</v>
      </c>
      <c r="D65" s="7">
        <f>C65*L7</f>
        <v>5.8500000000000002E-3</v>
      </c>
      <c r="E65" s="8">
        <v>420</v>
      </c>
      <c r="F65" s="8">
        <f t="shared" si="21"/>
        <v>2.4569999999999999</v>
      </c>
      <c r="G65" s="110">
        <v>6.4999999999999997E-3</v>
      </c>
      <c r="H65" s="122">
        <f>G65*M7</f>
        <v>6.4999999999999997E-3</v>
      </c>
      <c r="I65" s="123">
        <v>420</v>
      </c>
      <c r="J65" s="124">
        <f t="shared" si="22"/>
        <v>2.73</v>
      </c>
      <c r="K65" s="125">
        <f t="shared" ref="K65:K66" si="26">D65+H65</f>
        <v>1.235E-2</v>
      </c>
      <c r="L65" s="189">
        <f t="shared" si="25"/>
        <v>5.1869999999999994</v>
      </c>
      <c r="M65" s="190"/>
    </row>
    <row r="66" spans="1:13" s="93" customFormat="1">
      <c r="A66" s="187" t="s">
        <v>19</v>
      </c>
      <c r="B66" s="188"/>
      <c r="C66" s="7">
        <v>5.8500000000000002E-3</v>
      </c>
      <c r="D66" s="7">
        <f>C66*L7</f>
        <v>5.8500000000000002E-3</v>
      </c>
      <c r="E66" s="8">
        <v>1426</v>
      </c>
      <c r="F66" s="8">
        <f t="shared" si="21"/>
        <v>8.3421000000000003</v>
      </c>
      <c r="G66" s="110">
        <v>6.4999999999999997E-3</v>
      </c>
      <c r="H66" s="122">
        <f>G66*M7</f>
        <v>6.4999999999999997E-3</v>
      </c>
      <c r="I66" s="123">
        <v>1426</v>
      </c>
      <c r="J66" s="124">
        <f t="shared" si="22"/>
        <v>9.2690000000000001</v>
      </c>
      <c r="K66" s="125">
        <f t="shared" si="26"/>
        <v>1.235E-2</v>
      </c>
      <c r="L66" s="189">
        <f t="shared" si="25"/>
        <v>17.6111</v>
      </c>
      <c r="M66" s="190"/>
    </row>
    <row r="67" spans="1:13">
      <c r="A67" s="192" t="s">
        <v>29</v>
      </c>
      <c r="B67" s="193"/>
      <c r="C67" s="26">
        <v>7.2000000000000005E-4</v>
      </c>
      <c r="D67" s="7">
        <f>C67*L7</f>
        <v>7.2000000000000005E-4</v>
      </c>
      <c r="E67" s="8">
        <v>35</v>
      </c>
      <c r="F67" s="8">
        <f t="shared" si="21"/>
        <v>2.52E-2</v>
      </c>
      <c r="G67" s="121">
        <v>5.9999999999999995E-4</v>
      </c>
      <c r="H67" s="122">
        <f>G67*M7</f>
        <v>5.9999999999999995E-4</v>
      </c>
      <c r="I67" s="123">
        <v>35</v>
      </c>
      <c r="J67" s="124">
        <f t="shared" si="22"/>
        <v>2.0999999999999998E-2</v>
      </c>
      <c r="K67" s="125">
        <f t="shared" si="23"/>
        <v>1.32E-3</v>
      </c>
      <c r="L67" s="189">
        <f t="shared" si="24"/>
        <v>4.6199999999999998E-2</v>
      </c>
      <c r="M67" s="190"/>
    </row>
    <row r="68" spans="1:13">
      <c r="A68" s="192"/>
      <c r="B68" s="193"/>
      <c r="C68" s="7"/>
      <c r="D68" s="7"/>
      <c r="E68" s="8"/>
      <c r="F68" s="8">
        <f>SUM(F62:F67)</f>
        <v>100.7496</v>
      </c>
      <c r="G68" s="111"/>
      <c r="H68" s="122"/>
      <c r="I68" s="123"/>
      <c r="J68" s="124">
        <f>SUM(J62:J67)</f>
        <v>111.93700000000001</v>
      </c>
      <c r="K68" s="125"/>
      <c r="L68" s="189"/>
      <c r="M68" s="190"/>
    </row>
    <row r="69" spans="1:13">
      <c r="A69" s="192" t="s">
        <v>59</v>
      </c>
      <c r="B69" s="193"/>
      <c r="C69" s="7">
        <v>4.5199999999999997E-2</v>
      </c>
      <c r="D69" s="7">
        <f>C69*L7</f>
        <v>4.5199999999999997E-2</v>
      </c>
      <c r="E69" s="8">
        <v>220</v>
      </c>
      <c r="F69" s="8">
        <f t="shared" ref="F69:F70" si="27">D69*E69</f>
        <v>9.9439999999999991</v>
      </c>
      <c r="G69" s="111">
        <v>4.5199999999999997E-2</v>
      </c>
      <c r="H69" s="122">
        <f>G69*M7</f>
        <v>4.5199999999999997E-2</v>
      </c>
      <c r="I69" s="123">
        <v>220</v>
      </c>
      <c r="J69" s="124">
        <f t="shared" ref="J69:J70" si="28">H69*I69</f>
        <v>9.9439999999999991</v>
      </c>
      <c r="K69" s="125">
        <f t="shared" ref="K69:K70" si="29">D69+H69</f>
        <v>9.0399999999999994E-2</v>
      </c>
      <c r="L69" s="189">
        <f t="shared" ref="L69" si="30">F69+J69</f>
        <v>19.887999999999998</v>
      </c>
      <c r="M69" s="190"/>
    </row>
    <row r="70" spans="1:13">
      <c r="A70" s="192" t="s">
        <v>26</v>
      </c>
      <c r="B70" s="193"/>
      <c r="C70" s="7">
        <v>7.0000000000000001E-3</v>
      </c>
      <c r="D70" s="7">
        <f>C70*L7</f>
        <v>7.0000000000000001E-3</v>
      </c>
      <c r="E70" s="8">
        <v>120</v>
      </c>
      <c r="F70" s="8">
        <f t="shared" si="27"/>
        <v>0.84</v>
      </c>
      <c r="G70" s="111">
        <v>7.0000000000000001E-3</v>
      </c>
      <c r="H70" s="122">
        <f>G70*M7</f>
        <v>7.0000000000000001E-3</v>
      </c>
      <c r="I70" s="123">
        <v>120</v>
      </c>
      <c r="J70" s="124">
        <f t="shared" si="28"/>
        <v>0.84</v>
      </c>
      <c r="K70" s="125">
        <f t="shared" si="29"/>
        <v>1.4E-2</v>
      </c>
      <c r="L70" s="189">
        <f t="shared" ref="L70" si="31">F70+J70</f>
        <v>1.68</v>
      </c>
      <c r="M70" s="190"/>
    </row>
    <row r="71" spans="1:13">
      <c r="A71" s="192"/>
      <c r="B71" s="193"/>
      <c r="C71" s="7"/>
      <c r="D71" s="7"/>
      <c r="E71" s="8"/>
      <c r="F71" s="8">
        <f>SUM(F69:F70)</f>
        <v>10.783999999999999</v>
      </c>
      <c r="G71" s="111"/>
      <c r="H71" s="122"/>
      <c r="I71" s="123"/>
      <c r="J71" s="124">
        <f>SUM(J69:J70)</f>
        <v>10.783999999999999</v>
      </c>
      <c r="K71" s="125"/>
      <c r="L71" s="126"/>
      <c r="M71" s="127"/>
    </row>
    <row r="72" spans="1:13">
      <c r="A72" s="187" t="s">
        <v>47</v>
      </c>
      <c r="B72" s="188"/>
      <c r="C72" s="7">
        <v>0.02</v>
      </c>
      <c r="D72" s="7">
        <f>C72*L7</f>
        <v>0.02</v>
      </c>
      <c r="E72" s="8">
        <v>94</v>
      </c>
      <c r="F72" s="8">
        <f>D72*E72</f>
        <v>1.8800000000000001</v>
      </c>
      <c r="G72" s="111">
        <v>0.03</v>
      </c>
      <c r="H72" s="122">
        <f>G72*M7</f>
        <v>0.03</v>
      </c>
      <c r="I72" s="123">
        <v>94</v>
      </c>
      <c r="J72" s="124">
        <f>H72*I72</f>
        <v>2.82</v>
      </c>
      <c r="K72" s="125">
        <f>D72+H72</f>
        <v>0.05</v>
      </c>
      <c r="L72" s="189">
        <f>F72+J72</f>
        <v>4.7</v>
      </c>
      <c r="M72" s="205"/>
    </row>
    <row r="73" spans="1:13">
      <c r="A73" s="187"/>
      <c r="B73" s="188"/>
      <c r="C73" s="7"/>
      <c r="D73" s="7"/>
      <c r="E73" s="8"/>
      <c r="F73" s="8"/>
      <c r="G73" s="111"/>
      <c r="H73" s="122"/>
      <c r="I73" s="123"/>
      <c r="J73" s="124"/>
      <c r="K73" s="125"/>
      <c r="L73" s="189"/>
      <c r="M73" s="205"/>
    </row>
    <row r="74" spans="1:13">
      <c r="A74" s="187" t="s">
        <v>38</v>
      </c>
      <c r="B74" s="188"/>
      <c r="C74" s="7">
        <v>0.05</v>
      </c>
      <c r="D74" s="7">
        <f>C74*L7</f>
        <v>0.05</v>
      </c>
      <c r="E74" s="8">
        <v>92</v>
      </c>
      <c r="F74" s="8">
        <f>D74*E74</f>
        <v>4.6000000000000005</v>
      </c>
      <c r="G74" s="111">
        <v>0.06</v>
      </c>
      <c r="H74" s="122">
        <f>G74*M7</f>
        <v>0.06</v>
      </c>
      <c r="I74" s="123">
        <v>92</v>
      </c>
      <c r="J74" s="124">
        <f>H74*I74</f>
        <v>5.52</v>
      </c>
      <c r="K74" s="125">
        <f>D74+H74</f>
        <v>0.11</v>
      </c>
      <c r="L74" s="189">
        <f>F74+J74</f>
        <v>10.120000000000001</v>
      </c>
      <c r="M74" s="205"/>
    </row>
    <row r="75" spans="1:13" ht="14.45" customHeight="1">
      <c r="A75" s="187"/>
      <c r="B75" s="188"/>
      <c r="C75" s="7"/>
      <c r="D75" s="7"/>
      <c r="E75" s="8"/>
      <c r="F75" s="8"/>
      <c r="G75" s="111"/>
      <c r="H75" s="111"/>
      <c r="I75" s="123"/>
      <c r="J75" s="124"/>
      <c r="K75" s="125"/>
      <c r="L75" s="126"/>
      <c r="M75" s="129"/>
    </row>
    <row r="76" spans="1:13">
      <c r="A76" s="201" t="s">
        <v>3</v>
      </c>
      <c r="B76" s="202"/>
      <c r="C76" s="9"/>
      <c r="D76" s="10"/>
      <c r="E76" s="10"/>
      <c r="F76" s="10">
        <f>F31+F33+F38+F39+F41+F50+F61+F68+F71+F72+F74</f>
        <v>199.77045439999998</v>
      </c>
      <c r="G76" s="130"/>
      <c r="H76" s="130"/>
      <c r="I76" s="131"/>
      <c r="J76" s="132">
        <f>J31+J33+J38+J39+J41+J50+J61+J68+J71+J72+J74</f>
        <v>229.84339919999999</v>
      </c>
      <c r="K76" s="125">
        <f>D76+H76</f>
        <v>0</v>
      </c>
      <c r="L76" s="203">
        <f>SUM(L25:L75)</f>
        <v>429.61385360000008</v>
      </c>
      <c r="M76" s="204"/>
    </row>
    <row r="77" spans="1:13">
      <c r="A77" s="39"/>
      <c r="B77" s="39"/>
      <c r="C77" s="39"/>
      <c r="D77" s="39"/>
      <c r="E77" s="39"/>
      <c r="F77" s="39"/>
      <c r="G77" s="40"/>
      <c r="H77" s="40"/>
      <c r="I77" s="40"/>
      <c r="J77" s="40"/>
      <c r="K77" s="40"/>
      <c r="L77" s="40"/>
      <c r="M77" s="40"/>
    </row>
    <row r="79" spans="1:13">
      <c r="E79" s="62" t="s">
        <v>56</v>
      </c>
      <c r="F79" s="25">
        <f>F31+F33+F38+F39+F41</f>
        <v>51.632750000000001</v>
      </c>
      <c r="J79" s="25">
        <f>J31+J33+J38+J39+J41</f>
        <v>58.351999999999997</v>
      </c>
      <c r="M79" s="25">
        <f>F76+J76</f>
        <v>429.61385359999997</v>
      </c>
    </row>
    <row r="80" spans="1:13">
      <c r="E80" s="62" t="s">
        <v>57</v>
      </c>
      <c r="F80" s="25">
        <f>F50+F61+F68+F71+F72+F74</f>
        <v>148.13770439999999</v>
      </c>
      <c r="J80" s="25">
        <f>J50+J61+J68+J71+J72+J74</f>
        <v>171.49139920000002</v>
      </c>
    </row>
    <row r="81" spans="6:10">
      <c r="F81" s="25">
        <f>SUM(F79:F80)</f>
        <v>199.77045440000001</v>
      </c>
      <c r="J81" s="25">
        <f>SUM(J79:J80)</f>
        <v>229.84339920000002</v>
      </c>
    </row>
    <row r="83" spans="6:10">
      <c r="F83" s="25"/>
      <c r="J83" s="25"/>
    </row>
  </sheetData>
  <mergeCells count="135">
    <mergeCell ref="A47:B47"/>
    <mergeCell ref="A46:B46"/>
    <mergeCell ref="A44:B44"/>
    <mergeCell ref="A45:B45"/>
    <mergeCell ref="L44:M44"/>
    <mergeCell ref="L45:M45"/>
    <mergeCell ref="L46:M46"/>
    <mergeCell ref="L47:M47"/>
    <mergeCell ref="L34:M34"/>
    <mergeCell ref="A37:B37"/>
    <mergeCell ref="L35:M35"/>
    <mergeCell ref="L37:M37"/>
    <mergeCell ref="L40:M40"/>
    <mergeCell ref="L42:M42"/>
    <mergeCell ref="A38:B38"/>
    <mergeCell ref="L39:M39"/>
    <mergeCell ref="A67:B67"/>
    <mergeCell ref="L67:M67"/>
    <mergeCell ref="A59:B59"/>
    <mergeCell ref="L59:M59"/>
    <mergeCell ref="L60:M60"/>
    <mergeCell ref="L50:M50"/>
    <mergeCell ref="A52:B52"/>
    <mergeCell ref="A57:B57"/>
    <mergeCell ref="A56:B56"/>
    <mergeCell ref="A64:B64"/>
    <mergeCell ref="A65:B65"/>
    <mergeCell ref="A66:B66"/>
    <mergeCell ref="L64:M64"/>
    <mergeCell ref="L65:M65"/>
    <mergeCell ref="L66:M66"/>
    <mergeCell ref="A58:B58"/>
    <mergeCell ref="L56:M56"/>
    <mergeCell ref="L55:M55"/>
    <mergeCell ref="L58:M58"/>
    <mergeCell ref="A60:B60"/>
    <mergeCell ref="L57:M57"/>
    <mergeCell ref="A61:B61"/>
    <mergeCell ref="A54:B54"/>
    <mergeCell ref="L54:M54"/>
    <mergeCell ref="L68:M68"/>
    <mergeCell ref="L70:M70"/>
    <mergeCell ref="A69:B69"/>
    <mergeCell ref="L69:M69"/>
    <mergeCell ref="A71:B71"/>
    <mergeCell ref="A72:B72"/>
    <mergeCell ref="L72:M72"/>
    <mergeCell ref="L25:M25"/>
    <mergeCell ref="L27:M27"/>
    <mergeCell ref="L29:M29"/>
    <mergeCell ref="L28:M28"/>
    <mergeCell ref="A32:B32"/>
    <mergeCell ref="A33:B33"/>
    <mergeCell ref="L33:M33"/>
    <mergeCell ref="A48:B48"/>
    <mergeCell ref="A49:B49"/>
    <mergeCell ref="L48:M48"/>
    <mergeCell ref="L49:M49"/>
    <mergeCell ref="L38:M38"/>
    <mergeCell ref="A50:B50"/>
    <mergeCell ref="L51:M51"/>
    <mergeCell ref="L52:M52"/>
    <mergeCell ref="A51:B51"/>
    <mergeCell ref="L41:M41"/>
    <mergeCell ref="B2:H2"/>
    <mergeCell ref="G4:I4"/>
    <mergeCell ref="A25:B25"/>
    <mergeCell ref="A30:B30"/>
    <mergeCell ref="A29:B29"/>
    <mergeCell ref="A20:B20"/>
    <mergeCell ref="A15:B15"/>
    <mergeCell ref="A28:B28"/>
    <mergeCell ref="A27:B27"/>
    <mergeCell ref="A12:B12"/>
    <mergeCell ref="A14:B14"/>
    <mergeCell ref="A16:B16"/>
    <mergeCell ref="A18:B18"/>
    <mergeCell ref="A24:B24"/>
    <mergeCell ref="A13:B13"/>
    <mergeCell ref="A10:B10"/>
    <mergeCell ref="E13:H13"/>
    <mergeCell ref="E14:H14"/>
    <mergeCell ref="E15:H15"/>
    <mergeCell ref="E16:H16"/>
    <mergeCell ref="E17:H17"/>
    <mergeCell ref="E18:H18"/>
    <mergeCell ref="B3:H3"/>
    <mergeCell ref="G5:I5"/>
    <mergeCell ref="A8:B9"/>
    <mergeCell ref="E8:G8"/>
    <mergeCell ref="I8:K8"/>
    <mergeCell ref="L8:M8"/>
    <mergeCell ref="E10:H10"/>
    <mergeCell ref="E12:H12"/>
    <mergeCell ref="A11:B11"/>
    <mergeCell ref="E11:H11"/>
    <mergeCell ref="L36:M36"/>
    <mergeCell ref="A35:B35"/>
    <mergeCell ref="A34:B34"/>
    <mergeCell ref="L31:M31"/>
    <mergeCell ref="L24:M24"/>
    <mergeCell ref="A36:B36"/>
    <mergeCell ref="A31:B31"/>
    <mergeCell ref="E22:H22"/>
    <mergeCell ref="A19:B19"/>
    <mergeCell ref="A17:B17"/>
    <mergeCell ref="A21:B21"/>
    <mergeCell ref="A22:B22"/>
    <mergeCell ref="A26:B26"/>
    <mergeCell ref="L26:M26"/>
    <mergeCell ref="L30:M30"/>
    <mergeCell ref="A76:B76"/>
    <mergeCell ref="L76:M76"/>
    <mergeCell ref="E20:H20"/>
    <mergeCell ref="E21:H21"/>
    <mergeCell ref="A53:B53"/>
    <mergeCell ref="A55:B55"/>
    <mergeCell ref="L53:M53"/>
    <mergeCell ref="A62:B62"/>
    <mergeCell ref="A63:B63"/>
    <mergeCell ref="L62:M62"/>
    <mergeCell ref="L63:M63"/>
    <mergeCell ref="L43:M43"/>
    <mergeCell ref="A42:B42"/>
    <mergeCell ref="A43:B43"/>
    <mergeCell ref="A40:B40"/>
    <mergeCell ref="A41:B41"/>
    <mergeCell ref="A39:B39"/>
    <mergeCell ref="A73:B73"/>
    <mergeCell ref="L73:M73"/>
    <mergeCell ref="A74:B74"/>
    <mergeCell ref="L74:M74"/>
    <mergeCell ref="A75:B75"/>
    <mergeCell ref="A70:B70"/>
    <mergeCell ref="A68:B6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workbookViewId="0">
      <selection activeCell="I93" sqref="I93"/>
    </sheetView>
  </sheetViews>
  <sheetFormatPr defaultColWidth="8.85546875" defaultRowHeight="15"/>
  <cols>
    <col min="1" max="1" width="4" style="62" customWidth="1"/>
    <col min="2" max="2" width="30.85546875" style="62" customWidth="1"/>
    <col min="3" max="3" width="9.7109375" style="62" customWidth="1"/>
    <col min="4" max="4" width="10.28515625" style="62" customWidth="1"/>
    <col min="5" max="5" width="9.28515625" style="62" customWidth="1"/>
    <col min="6" max="6" width="8.28515625" style="62" customWidth="1"/>
    <col min="7" max="7" width="8" style="62" customWidth="1"/>
    <col min="8" max="8" width="7.28515625" style="62" customWidth="1"/>
    <col min="9" max="9" width="9.5703125" style="62" customWidth="1"/>
    <col min="10" max="10" width="9.28515625" style="62" customWidth="1"/>
    <col min="11" max="11" width="7.28515625" style="62" customWidth="1"/>
    <col min="12" max="12" width="7.7109375" style="62" customWidth="1"/>
    <col min="13" max="13" width="9.5703125" style="62" customWidth="1"/>
    <col min="14" max="16384" width="8.85546875" style="62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3"/>
      <c r="H6" s="63"/>
      <c r="I6" s="6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57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80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 s="93" customFormat="1" ht="14.45" customHeight="1">
      <c r="A11" s="168" t="s">
        <v>81</v>
      </c>
      <c r="B11" s="170"/>
      <c r="C11" s="24">
        <v>20</v>
      </c>
      <c r="D11" s="73">
        <v>20</v>
      </c>
      <c r="E11" s="89"/>
      <c r="F11" s="90"/>
      <c r="G11" s="90"/>
      <c r="H11" s="90"/>
      <c r="I11" s="50"/>
      <c r="J11" s="50"/>
      <c r="K11" s="23"/>
      <c r="L11" s="23"/>
      <c r="M11" s="23"/>
    </row>
    <row r="12" spans="1:13">
      <c r="A12" s="168" t="s">
        <v>40</v>
      </c>
      <c r="B12" s="169"/>
      <c r="C12" s="18">
        <v>200</v>
      </c>
      <c r="D12" s="54">
        <v>200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68" t="s">
        <v>58</v>
      </c>
      <c r="B13" s="170"/>
      <c r="C13" s="18">
        <v>100</v>
      </c>
      <c r="D13" s="55">
        <v>100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73" t="s">
        <v>47</v>
      </c>
      <c r="B14" s="174"/>
      <c r="C14" s="24">
        <v>20</v>
      </c>
      <c r="D14" s="55">
        <v>30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5.75" customHeight="1">
      <c r="A15" s="168" t="s">
        <v>38</v>
      </c>
      <c r="B15" s="170"/>
      <c r="C15" s="24">
        <v>40</v>
      </c>
      <c r="D15" s="55">
        <v>40</v>
      </c>
      <c r="E15" s="183"/>
      <c r="F15" s="184"/>
      <c r="G15" s="184"/>
      <c r="H15" s="184"/>
      <c r="I15" s="50"/>
      <c r="J15" s="50"/>
      <c r="K15" s="23"/>
      <c r="L15" s="23"/>
      <c r="M15" s="23"/>
    </row>
    <row r="16" spans="1:13" ht="14.45" customHeight="1">
      <c r="A16" s="168"/>
      <c r="B16" s="170"/>
      <c r="C16" s="18"/>
      <c r="D16" s="55"/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95</v>
      </c>
      <c r="B17" s="170"/>
      <c r="C17" s="18">
        <v>60</v>
      </c>
      <c r="D17" s="55">
        <v>100</v>
      </c>
      <c r="E17" s="183"/>
      <c r="F17" s="183"/>
      <c r="G17" s="183"/>
      <c r="H17" s="183"/>
      <c r="I17" s="50"/>
      <c r="J17" s="50"/>
      <c r="K17" s="23"/>
      <c r="L17" s="23"/>
      <c r="M17" s="23"/>
    </row>
    <row r="18" spans="1:13">
      <c r="A18" s="168" t="s">
        <v>44</v>
      </c>
      <c r="B18" s="170"/>
      <c r="C18" s="18">
        <v>200</v>
      </c>
      <c r="D18" s="55">
        <v>250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s="93" customFormat="1">
      <c r="A19" s="168" t="s">
        <v>92</v>
      </c>
      <c r="B19" s="170"/>
      <c r="C19" s="18">
        <v>90</v>
      </c>
      <c r="D19" s="55">
        <v>100</v>
      </c>
      <c r="E19" s="91"/>
      <c r="F19" s="92"/>
      <c r="G19" s="92"/>
      <c r="H19" s="92"/>
      <c r="I19" s="50"/>
      <c r="J19" s="50"/>
      <c r="K19" s="23"/>
      <c r="L19" s="23"/>
      <c r="M19" s="23"/>
    </row>
    <row r="20" spans="1:13" ht="15" customHeight="1">
      <c r="A20" s="168" t="s">
        <v>82</v>
      </c>
      <c r="B20" s="170"/>
      <c r="C20" s="18">
        <v>150</v>
      </c>
      <c r="D20" s="55">
        <v>180</v>
      </c>
      <c r="E20" s="183"/>
      <c r="F20" s="184"/>
      <c r="G20" s="184"/>
      <c r="H20" s="184"/>
      <c r="I20" s="50"/>
      <c r="J20" s="50"/>
      <c r="K20" s="23"/>
      <c r="L20" s="23"/>
      <c r="M20" s="23"/>
    </row>
    <row r="21" spans="1:13" ht="15" customHeight="1">
      <c r="A21" s="168" t="s">
        <v>120</v>
      </c>
      <c r="B21" s="170"/>
      <c r="C21" s="18">
        <v>200</v>
      </c>
      <c r="D21" s="55">
        <v>200</v>
      </c>
      <c r="E21" s="58"/>
      <c r="F21" s="59"/>
      <c r="G21" s="59"/>
      <c r="H21" s="59"/>
      <c r="I21" s="50"/>
      <c r="J21" s="50"/>
      <c r="K21" s="23"/>
      <c r="L21" s="23"/>
      <c r="M21" s="23"/>
    </row>
    <row r="22" spans="1:13">
      <c r="A22" s="168" t="s">
        <v>38</v>
      </c>
      <c r="B22" s="170"/>
      <c r="C22" s="18">
        <v>50</v>
      </c>
      <c r="D22" s="55">
        <v>60</v>
      </c>
      <c r="E22" s="183"/>
      <c r="F22" s="184"/>
      <c r="G22" s="184"/>
      <c r="H22" s="184"/>
      <c r="I22" s="50"/>
      <c r="J22" s="50"/>
      <c r="K22" s="23"/>
      <c r="L22" s="23"/>
      <c r="M22" s="23"/>
    </row>
    <row r="23" spans="1:13">
      <c r="A23" s="173" t="s">
        <v>47</v>
      </c>
      <c r="B23" s="174"/>
      <c r="C23" s="18">
        <v>20</v>
      </c>
      <c r="D23" s="56">
        <v>30</v>
      </c>
      <c r="E23" s="183"/>
      <c r="F23" s="184"/>
      <c r="G23" s="184"/>
      <c r="H23" s="184"/>
      <c r="I23" s="50"/>
      <c r="J23" s="50"/>
      <c r="K23" s="23"/>
      <c r="L23" s="23"/>
      <c r="M23" s="23"/>
    </row>
    <row r="24" spans="1:13" ht="14.45" customHeight="1" thickBot="1">
      <c r="A24" s="194"/>
      <c r="B24" s="195"/>
      <c r="C24" s="28"/>
      <c r="D24" s="27"/>
      <c r="E24" s="183"/>
      <c r="F24" s="184"/>
      <c r="G24" s="184"/>
      <c r="H24" s="184"/>
      <c r="I24" s="2"/>
      <c r="J24" s="2"/>
      <c r="K24" s="22"/>
      <c r="L24" s="22"/>
      <c r="M24" s="22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77" t="s">
        <v>8</v>
      </c>
      <c r="B26" s="191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3" t="s">
        <v>5</v>
      </c>
      <c r="L26" s="185" t="s">
        <v>7</v>
      </c>
      <c r="M26" s="186"/>
    </row>
    <row r="27" spans="1:13" ht="14.45" customHeight="1">
      <c r="A27" s="192"/>
      <c r="B27" s="193"/>
      <c r="C27" s="7"/>
      <c r="D27" s="7"/>
      <c r="E27" s="8"/>
      <c r="F27" s="8"/>
      <c r="G27" s="20"/>
      <c r="H27" s="19"/>
      <c r="I27" s="17"/>
      <c r="J27" s="12"/>
      <c r="K27" s="14"/>
      <c r="L27" s="210"/>
      <c r="M27" s="211"/>
    </row>
    <row r="28" spans="1:13" ht="14.45" customHeight="1">
      <c r="A28" s="192" t="s">
        <v>83</v>
      </c>
      <c r="B28" s="193"/>
      <c r="C28" s="7">
        <v>0.13950000000000001</v>
      </c>
      <c r="D28" s="7">
        <f>C28*L7</f>
        <v>0.13950000000000001</v>
      </c>
      <c r="E28" s="8">
        <v>510</v>
      </c>
      <c r="F28" s="8">
        <f t="shared" ref="F28:F35" si="0">D28*E28</f>
        <v>71.14500000000001</v>
      </c>
      <c r="G28" s="102">
        <v>0.186</v>
      </c>
      <c r="H28" s="133">
        <f>G28*M7</f>
        <v>0.186</v>
      </c>
      <c r="I28" s="134">
        <v>510</v>
      </c>
      <c r="J28" s="135">
        <f>H28*I28</f>
        <v>94.86</v>
      </c>
      <c r="K28" s="136">
        <f>D28+H28</f>
        <v>0.32550000000000001</v>
      </c>
      <c r="L28" s="222">
        <f>F28+J28</f>
        <v>166.005</v>
      </c>
      <c r="M28" s="223"/>
    </row>
    <row r="29" spans="1:13" ht="14.45" customHeight="1">
      <c r="A29" s="187" t="s">
        <v>41</v>
      </c>
      <c r="B29" s="188"/>
      <c r="C29" s="7">
        <v>9.7000000000000003E-3</v>
      </c>
      <c r="D29" s="7">
        <f>C29*L7</f>
        <v>9.7000000000000003E-3</v>
      </c>
      <c r="E29" s="8">
        <v>67</v>
      </c>
      <c r="F29" s="8">
        <f t="shared" si="0"/>
        <v>0.64990000000000003</v>
      </c>
      <c r="G29" s="102">
        <v>1.29E-2</v>
      </c>
      <c r="H29" s="133">
        <f>G29*M7</f>
        <v>1.29E-2</v>
      </c>
      <c r="I29" s="134">
        <v>67</v>
      </c>
      <c r="J29" s="135">
        <f t="shared" ref="J29:J47" si="1">H29*I29</f>
        <v>0.86429999999999996</v>
      </c>
      <c r="K29" s="136">
        <f>D29+H29</f>
        <v>2.2600000000000002E-2</v>
      </c>
      <c r="L29" s="222">
        <f>F29+J29</f>
        <v>1.5142</v>
      </c>
      <c r="M29" s="223"/>
    </row>
    <row r="30" spans="1:13" s="94" customFormat="1" ht="14.45" customHeight="1">
      <c r="A30" s="187" t="s">
        <v>26</v>
      </c>
      <c r="B30" s="188"/>
      <c r="C30" s="7">
        <v>8.9999999999999993E-3</v>
      </c>
      <c r="D30" s="7">
        <f>C30*L7</f>
        <v>8.9999999999999993E-3</v>
      </c>
      <c r="E30" s="8">
        <v>120</v>
      </c>
      <c r="F30" s="8">
        <f t="shared" si="0"/>
        <v>1.0799999999999998</v>
      </c>
      <c r="G30" s="102">
        <v>1.29E-2</v>
      </c>
      <c r="H30" s="133">
        <f>G30*M7</f>
        <v>1.29E-2</v>
      </c>
      <c r="I30" s="134">
        <v>120</v>
      </c>
      <c r="J30" s="135">
        <f>H30*I30</f>
        <v>1.548</v>
      </c>
      <c r="K30" s="136">
        <f>D30+H30</f>
        <v>2.1899999999999999E-2</v>
      </c>
      <c r="L30" s="222">
        <f>F30+J30</f>
        <v>2.6280000000000001</v>
      </c>
      <c r="M30" s="223"/>
    </row>
    <row r="31" spans="1:13" s="94" customFormat="1" ht="14.45" customHeight="1">
      <c r="A31" s="187" t="s">
        <v>21</v>
      </c>
      <c r="B31" s="188"/>
      <c r="C31" s="7">
        <v>5.1999999999999998E-3</v>
      </c>
      <c r="D31" s="7">
        <f>C31*L7</f>
        <v>5.1999999999999998E-3</v>
      </c>
      <c r="E31" s="8">
        <v>523</v>
      </c>
      <c r="F31" s="8">
        <f t="shared" si="0"/>
        <v>2.7195999999999998</v>
      </c>
      <c r="G31" s="102">
        <v>6.8999999999999999E-3</v>
      </c>
      <c r="H31" s="133">
        <f>G31*M7</f>
        <v>6.8999999999999999E-3</v>
      </c>
      <c r="I31" s="134">
        <v>523</v>
      </c>
      <c r="J31" s="135">
        <f>H31*I31</f>
        <v>3.6086999999999998</v>
      </c>
      <c r="K31" s="136">
        <f>D31+H31</f>
        <v>1.21E-2</v>
      </c>
      <c r="L31" s="222">
        <f t="shared" ref="L31:L34" si="2">F31+J31</f>
        <v>6.3282999999999996</v>
      </c>
      <c r="M31" s="223"/>
    </row>
    <row r="32" spans="1:13" s="94" customFormat="1" ht="14.45" customHeight="1">
      <c r="A32" s="187" t="s">
        <v>30</v>
      </c>
      <c r="B32" s="188"/>
      <c r="C32" s="7">
        <v>5.1999999999999998E-3</v>
      </c>
      <c r="D32" s="7">
        <f>C32*L7</f>
        <v>5.1999999999999998E-3</v>
      </c>
      <c r="E32" s="8">
        <v>210</v>
      </c>
      <c r="F32" s="8">
        <f t="shared" si="0"/>
        <v>1.0919999999999999</v>
      </c>
      <c r="G32" s="102">
        <v>6.8999999999999999E-3</v>
      </c>
      <c r="H32" s="133">
        <f>G32*M7</f>
        <v>6.8999999999999999E-3</v>
      </c>
      <c r="I32" s="134">
        <v>210</v>
      </c>
      <c r="J32" s="135">
        <f>H32*I32</f>
        <v>1.4490000000000001</v>
      </c>
      <c r="K32" s="136">
        <f>D32+H32</f>
        <v>1.21E-2</v>
      </c>
      <c r="L32" s="222">
        <f t="shared" si="2"/>
        <v>2.5409999999999999</v>
      </c>
      <c r="M32" s="223"/>
    </row>
    <row r="33" spans="1:13" s="94" customFormat="1" ht="14.45" customHeight="1">
      <c r="A33" s="187" t="s">
        <v>69</v>
      </c>
      <c r="B33" s="188"/>
      <c r="C33" s="7">
        <v>4.4000000000000003E-3</v>
      </c>
      <c r="D33" s="7">
        <f>C33*L7/55</f>
        <v>8.0000000000000007E-5</v>
      </c>
      <c r="E33" s="8">
        <v>14.3</v>
      </c>
      <c r="F33" s="8">
        <f t="shared" si="0"/>
        <v>1.1440000000000001E-3</v>
      </c>
      <c r="G33" s="102">
        <v>5.7999999999999996E-3</v>
      </c>
      <c r="H33" s="133">
        <f>M7/55</f>
        <v>1.8181818181818181E-2</v>
      </c>
      <c r="I33" s="134">
        <v>14.3</v>
      </c>
      <c r="J33" s="135">
        <f>H33*I33</f>
        <v>0.26</v>
      </c>
      <c r="K33" s="136">
        <f t="shared" ref="K33:K34" si="3">D33+H33</f>
        <v>1.8261818181818181E-2</v>
      </c>
      <c r="L33" s="222">
        <f t="shared" si="2"/>
        <v>0.26114399999999999</v>
      </c>
      <c r="M33" s="223"/>
    </row>
    <row r="34" spans="1:13" s="94" customFormat="1" ht="14.45" customHeight="1">
      <c r="A34" s="187" t="s">
        <v>19</v>
      </c>
      <c r="B34" s="188"/>
      <c r="C34" s="7">
        <v>5.1999999999999998E-3</v>
      </c>
      <c r="D34" s="7">
        <f>C34*L7</f>
        <v>5.1999999999999998E-3</v>
      </c>
      <c r="E34" s="8">
        <v>1426</v>
      </c>
      <c r="F34" s="8">
        <f t="shared" si="0"/>
        <v>7.4151999999999996</v>
      </c>
      <c r="G34" s="102">
        <v>6.8999999999999999E-3</v>
      </c>
      <c r="H34" s="133">
        <f>G34*M7</f>
        <v>6.8999999999999999E-3</v>
      </c>
      <c r="I34" s="134">
        <v>1426</v>
      </c>
      <c r="J34" s="135">
        <f>H34*I34</f>
        <v>9.8393999999999995</v>
      </c>
      <c r="K34" s="136">
        <f t="shared" si="3"/>
        <v>1.21E-2</v>
      </c>
      <c r="L34" s="222">
        <f t="shared" si="2"/>
        <v>17.2546</v>
      </c>
      <c r="M34" s="223"/>
    </row>
    <row r="35" spans="1:13" ht="14.45" customHeight="1">
      <c r="A35" s="192" t="s">
        <v>29</v>
      </c>
      <c r="B35" s="193"/>
      <c r="C35" s="26">
        <v>4.4999999999999999E-4</v>
      </c>
      <c r="D35" s="7">
        <f>C35*L7</f>
        <v>4.4999999999999999E-4</v>
      </c>
      <c r="E35" s="8">
        <v>35</v>
      </c>
      <c r="F35" s="8">
        <f t="shared" si="0"/>
        <v>1.575E-2</v>
      </c>
      <c r="G35" s="104">
        <v>5.9999999999999995E-4</v>
      </c>
      <c r="H35" s="133">
        <f>G35*M7</f>
        <v>5.9999999999999995E-4</v>
      </c>
      <c r="I35" s="134">
        <v>35</v>
      </c>
      <c r="J35" s="135">
        <f t="shared" si="1"/>
        <v>2.0999999999999998E-2</v>
      </c>
      <c r="K35" s="136">
        <f>D35+H35</f>
        <v>1.0499999999999999E-3</v>
      </c>
      <c r="L35" s="222">
        <f>F35+J35</f>
        <v>3.6749999999999998E-2</v>
      </c>
      <c r="M35" s="223"/>
    </row>
    <row r="36" spans="1:13" ht="14.45" customHeight="1">
      <c r="A36" s="192"/>
      <c r="B36" s="193"/>
      <c r="C36" s="7"/>
      <c r="D36" s="7"/>
      <c r="E36" s="8"/>
      <c r="F36" s="8">
        <f>SUM(F28:F35)</f>
        <v>84.118594000000002</v>
      </c>
      <c r="G36" s="102"/>
      <c r="H36" s="133"/>
      <c r="I36" s="134"/>
      <c r="J36" s="135">
        <f>SUM(J28:J35)</f>
        <v>112.4504</v>
      </c>
      <c r="K36" s="136"/>
      <c r="L36" s="137"/>
      <c r="M36" s="138"/>
    </row>
    <row r="37" spans="1:13" s="94" customFormat="1" ht="14.45" customHeight="1">
      <c r="A37" s="192" t="s">
        <v>81</v>
      </c>
      <c r="B37" s="193"/>
      <c r="C37" s="7">
        <v>0.02</v>
      </c>
      <c r="D37" s="7">
        <f>C37*L7</f>
        <v>0.02</v>
      </c>
      <c r="E37" s="8">
        <v>570</v>
      </c>
      <c r="F37" s="8">
        <f>D37*E37</f>
        <v>11.4</v>
      </c>
      <c r="G37" s="30">
        <v>0.02</v>
      </c>
      <c r="H37" s="133">
        <f>G37*M7</f>
        <v>0.02</v>
      </c>
      <c r="I37" s="134">
        <v>570</v>
      </c>
      <c r="J37" s="135">
        <f t="shared" ref="J37" si="4">H37*I37</f>
        <v>11.4</v>
      </c>
      <c r="K37" s="136">
        <f t="shared" ref="K37" si="5">D37+H37</f>
        <v>0.04</v>
      </c>
      <c r="L37" s="222">
        <f t="shared" ref="L37" si="6">F37+J37</f>
        <v>22.8</v>
      </c>
      <c r="M37" s="223"/>
    </row>
    <row r="38" spans="1:13" s="94" customFormat="1" ht="14.45" customHeight="1">
      <c r="A38" s="192"/>
      <c r="B38" s="193"/>
      <c r="C38" s="7"/>
      <c r="D38" s="7"/>
      <c r="E38" s="8"/>
      <c r="F38" s="8"/>
      <c r="G38" s="102"/>
      <c r="H38" s="133"/>
      <c r="I38" s="134"/>
      <c r="J38" s="135"/>
      <c r="K38" s="136"/>
      <c r="L38" s="137"/>
      <c r="M38" s="138"/>
    </row>
    <row r="39" spans="1:13" ht="14.45" customHeight="1">
      <c r="A39" s="192" t="s">
        <v>59</v>
      </c>
      <c r="B39" s="193"/>
      <c r="C39" s="7">
        <v>0.1</v>
      </c>
      <c r="D39" s="7">
        <f>C39*L7</f>
        <v>0.1</v>
      </c>
      <c r="E39" s="8">
        <v>220</v>
      </c>
      <c r="F39" s="8">
        <f>D39*E39</f>
        <v>22</v>
      </c>
      <c r="G39" s="30">
        <v>0.1</v>
      </c>
      <c r="H39" s="133">
        <f>G39*M7</f>
        <v>0.1</v>
      </c>
      <c r="I39" s="134">
        <v>220</v>
      </c>
      <c r="J39" s="135">
        <f t="shared" ref="J39" si="7">H39*I39</f>
        <v>22</v>
      </c>
      <c r="K39" s="136">
        <f t="shared" ref="K39" si="8">D39+H39</f>
        <v>0.2</v>
      </c>
      <c r="L39" s="222">
        <f t="shared" ref="L39" si="9">F39+J39</f>
        <v>44</v>
      </c>
      <c r="M39" s="223"/>
    </row>
    <row r="40" spans="1:13" ht="14.45" customHeight="1">
      <c r="A40" s="192"/>
      <c r="B40" s="193"/>
      <c r="C40" s="7"/>
      <c r="D40" s="7"/>
      <c r="E40" s="8"/>
      <c r="F40" s="8"/>
      <c r="G40" s="30"/>
      <c r="H40" s="133"/>
      <c r="I40" s="134"/>
      <c r="J40" s="135"/>
      <c r="K40" s="136"/>
      <c r="L40" s="222"/>
      <c r="M40" s="223"/>
    </row>
    <row r="41" spans="1:13" ht="14.45" customHeight="1">
      <c r="A41" s="199" t="s">
        <v>60</v>
      </c>
      <c r="B41" s="200"/>
      <c r="C41" s="29">
        <v>5.0000000000000001E-3</v>
      </c>
      <c r="D41" s="7">
        <f>C41*L7</f>
        <v>5.0000000000000001E-3</v>
      </c>
      <c r="E41" s="8">
        <v>1400</v>
      </c>
      <c r="F41" s="8">
        <f>D41*E41</f>
        <v>7</v>
      </c>
      <c r="G41" s="102">
        <v>5.0000000000000001E-3</v>
      </c>
      <c r="H41" s="133">
        <f>G41*M7</f>
        <v>5.0000000000000001E-3</v>
      </c>
      <c r="I41" s="134">
        <v>1400</v>
      </c>
      <c r="J41" s="135">
        <f t="shared" si="1"/>
        <v>7</v>
      </c>
      <c r="K41" s="136">
        <f>D41+H41</f>
        <v>0.01</v>
      </c>
      <c r="L41" s="222">
        <f>F41+J41</f>
        <v>14</v>
      </c>
      <c r="M41" s="223"/>
    </row>
    <row r="42" spans="1:13" ht="14.45" customHeight="1">
      <c r="A42" s="199" t="s">
        <v>25</v>
      </c>
      <c r="B42" s="200"/>
      <c r="C42" s="29">
        <v>0.13</v>
      </c>
      <c r="D42" s="7">
        <f>C42*L7</f>
        <v>0.13</v>
      </c>
      <c r="E42" s="8">
        <v>111</v>
      </c>
      <c r="F42" s="8">
        <f>D42*E42</f>
        <v>14.43</v>
      </c>
      <c r="G42" s="102">
        <v>0.13</v>
      </c>
      <c r="H42" s="133">
        <f>G42*M7</f>
        <v>0.13</v>
      </c>
      <c r="I42" s="134">
        <v>111</v>
      </c>
      <c r="J42" s="135">
        <f>H42*I42</f>
        <v>14.43</v>
      </c>
      <c r="K42" s="136">
        <f>D42+H42</f>
        <v>0.26</v>
      </c>
      <c r="L42" s="222">
        <f>F42+J42</f>
        <v>28.86</v>
      </c>
      <c r="M42" s="223"/>
    </row>
    <row r="43" spans="1:13" ht="14.45" customHeight="1">
      <c r="A43" s="199" t="s">
        <v>26</v>
      </c>
      <c r="B43" s="200"/>
      <c r="C43" s="29">
        <v>7.0000000000000001E-3</v>
      </c>
      <c r="D43" s="7">
        <f>C43*L7</f>
        <v>7.0000000000000001E-3</v>
      </c>
      <c r="E43" s="8">
        <v>120</v>
      </c>
      <c r="F43" s="8">
        <f t="shared" ref="F43:F47" si="10">D43*E43</f>
        <v>0.84</v>
      </c>
      <c r="G43" s="102">
        <v>7.0000000000000001E-3</v>
      </c>
      <c r="H43" s="133">
        <f>G43*M7</f>
        <v>7.0000000000000001E-3</v>
      </c>
      <c r="I43" s="134">
        <v>120</v>
      </c>
      <c r="J43" s="135">
        <f t="shared" si="1"/>
        <v>0.84</v>
      </c>
      <c r="K43" s="136">
        <f t="shared" ref="K43:K47" si="11">D43+H43</f>
        <v>1.4E-2</v>
      </c>
      <c r="L43" s="222">
        <f>F43+J43</f>
        <v>1.68</v>
      </c>
      <c r="M43" s="223"/>
    </row>
    <row r="44" spans="1:13">
      <c r="A44" s="197"/>
      <c r="B44" s="198"/>
      <c r="C44" s="29"/>
      <c r="D44" s="7"/>
      <c r="E44" s="8"/>
      <c r="F44" s="8">
        <f>SUM(F41:F43)</f>
        <v>22.27</v>
      </c>
      <c r="G44" s="102"/>
      <c r="H44" s="133"/>
      <c r="I44" s="134"/>
      <c r="J44" s="135">
        <f>SUM(J41:J43)</f>
        <v>22.27</v>
      </c>
      <c r="K44" s="136"/>
      <c r="L44" s="137"/>
      <c r="M44" s="139"/>
    </row>
    <row r="45" spans="1:13" ht="14.45" customHeight="1">
      <c r="A45" s="192" t="s">
        <v>47</v>
      </c>
      <c r="B45" s="193"/>
      <c r="C45" s="7">
        <v>0.02</v>
      </c>
      <c r="D45" s="7">
        <f>C45*L7</f>
        <v>0.02</v>
      </c>
      <c r="E45" s="8">
        <v>94</v>
      </c>
      <c r="F45" s="8">
        <f t="shared" si="10"/>
        <v>1.8800000000000001</v>
      </c>
      <c r="G45" s="30">
        <v>0.03</v>
      </c>
      <c r="H45" s="133">
        <f>G45*M7</f>
        <v>0.03</v>
      </c>
      <c r="I45" s="134">
        <v>94</v>
      </c>
      <c r="J45" s="135">
        <f t="shared" si="1"/>
        <v>2.82</v>
      </c>
      <c r="K45" s="136">
        <f t="shared" si="11"/>
        <v>0.05</v>
      </c>
      <c r="L45" s="222">
        <f>F45+J45</f>
        <v>4.7</v>
      </c>
      <c r="M45" s="223"/>
    </row>
    <row r="46" spans="1:13" ht="14.45" customHeight="1">
      <c r="A46" s="192"/>
      <c r="B46" s="193"/>
      <c r="C46" s="7"/>
      <c r="D46" s="7"/>
      <c r="E46" s="8"/>
      <c r="F46" s="8"/>
      <c r="G46" s="102"/>
      <c r="H46" s="133"/>
      <c r="I46" s="134"/>
      <c r="J46" s="135"/>
      <c r="K46" s="136"/>
      <c r="L46" s="222"/>
      <c r="M46" s="223"/>
    </row>
    <row r="47" spans="1:13" ht="14.45" customHeight="1">
      <c r="A47" s="192" t="s">
        <v>38</v>
      </c>
      <c r="B47" s="193"/>
      <c r="C47" s="7">
        <v>0.04</v>
      </c>
      <c r="D47" s="7">
        <f>C47*L7</f>
        <v>0.04</v>
      </c>
      <c r="E47" s="8">
        <v>92</v>
      </c>
      <c r="F47" s="8">
        <f t="shared" si="10"/>
        <v>3.68</v>
      </c>
      <c r="G47" s="102">
        <v>0.04</v>
      </c>
      <c r="H47" s="133">
        <f>G47*M7</f>
        <v>0.04</v>
      </c>
      <c r="I47" s="134">
        <v>92</v>
      </c>
      <c r="J47" s="135">
        <f t="shared" si="1"/>
        <v>3.68</v>
      </c>
      <c r="K47" s="136">
        <f t="shared" si="11"/>
        <v>0.08</v>
      </c>
      <c r="L47" s="222">
        <f t="shared" ref="L47" si="12">F47+J47</f>
        <v>7.36</v>
      </c>
      <c r="M47" s="223"/>
    </row>
    <row r="48" spans="1:13" ht="14.45" customHeight="1">
      <c r="A48" s="192"/>
      <c r="B48" s="193"/>
      <c r="C48" s="7"/>
      <c r="D48" s="7"/>
      <c r="E48" s="8"/>
      <c r="F48" s="8"/>
      <c r="G48" s="102"/>
      <c r="H48" s="30"/>
      <c r="I48" s="134"/>
      <c r="J48" s="135"/>
      <c r="K48" s="136"/>
      <c r="L48" s="222"/>
      <c r="M48" s="223"/>
    </row>
    <row r="49" spans="1:13" s="94" customFormat="1" ht="14.45" customHeight="1">
      <c r="A49" s="192" t="s">
        <v>95</v>
      </c>
      <c r="B49" s="193"/>
      <c r="C49" s="26">
        <v>0.06</v>
      </c>
      <c r="D49" s="7">
        <f>C49*L7</f>
        <v>0.06</v>
      </c>
      <c r="E49" s="8">
        <v>325</v>
      </c>
      <c r="F49" s="8">
        <f t="shared" ref="F49" si="13">D49*E49</f>
        <v>19.5</v>
      </c>
      <c r="G49" s="104">
        <v>0.1</v>
      </c>
      <c r="H49" s="30">
        <f>G49*M7</f>
        <v>0.1</v>
      </c>
      <c r="I49" s="134">
        <v>325</v>
      </c>
      <c r="J49" s="135">
        <f>H49*I49</f>
        <v>32.5</v>
      </c>
      <c r="K49" s="136">
        <f t="shared" ref="K49" si="14">D49+H49</f>
        <v>0.16</v>
      </c>
      <c r="L49" s="222">
        <f t="shared" ref="L49" si="15">F49+J49</f>
        <v>52</v>
      </c>
      <c r="M49" s="223"/>
    </row>
    <row r="50" spans="1:13" ht="14.45" customHeight="1">
      <c r="A50" s="192"/>
      <c r="B50" s="193"/>
      <c r="C50" s="7"/>
      <c r="D50" s="7"/>
      <c r="E50" s="8"/>
      <c r="F50" s="8"/>
      <c r="G50" s="30"/>
      <c r="H50" s="30"/>
      <c r="I50" s="140"/>
      <c r="J50" s="135"/>
      <c r="K50" s="136"/>
      <c r="L50" s="222"/>
      <c r="M50" s="223"/>
    </row>
    <row r="51" spans="1:13" ht="14.45" customHeight="1">
      <c r="A51" s="192" t="s">
        <v>28</v>
      </c>
      <c r="B51" s="193"/>
      <c r="C51" s="7">
        <v>0.04</v>
      </c>
      <c r="D51" s="15">
        <f>C51*L7</f>
        <v>0.04</v>
      </c>
      <c r="E51" s="16">
        <v>300</v>
      </c>
      <c r="F51" s="16">
        <f t="shared" ref="F51:F60" si="16">D51*E51</f>
        <v>12</v>
      </c>
      <c r="G51" s="30">
        <v>4.8000000000000001E-2</v>
      </c>
      <c r="H51" s="30">
        <f>G51*M7</f>
        <v>4.8000000000000001E-2</v>
      </c>
      <c r="I51" s="134">
        <v>300</v>
      </c>
      <c r="J51" s="135">
        <f t="shared" ref="J51:J60" si="17">H51*I51</f>
        <v>14.4</v>
      </c>
      <c r="K51" s="136">
        <f t="shared" ref="K51:K60" si="18">D51+H51</f>
        <v>8.7999999999999995E-2</v>
      </c>
      <c r="L51" s="222">
        <f t="shared" ref="L51:L56" si="19">F51+J51</f>
        <v>26.4</v>
      </c>
      <c r="M51" s="223"/>
    </row>
    <row r="52" spans="1:13" ht="14.45" customHeight="1">
      <c r="A52" s="192" t="s">
        <v>24</v>
      </c>
      <c r="B52" s="193"/>
      <c r="C52" s="15">
        <v>0.1</v>
      </c>
      <c r="D52" s="7">
        <f>C52*L7</f>
        <v>0.1</v>
      </c>
      <c r="E52" s="8">
        <v>70</v>
      </c>
      <c r="F52" s="8">
        <f t="shared" si="16"/>
        <v>7</v>
      </c>
      <c r="G52" s="30">
        <v>0.125</v>
      </c>
      <c r="H52" s="30">
        <f>G52*M7</f>
        <v>0.125</v>
      </c>
      <c r="I52" s="134">
        <v>70</v>
      </c>
      <c r="J52" s="135">
        <f t="shared" si="17"/>
        <v>8.75</v>
      </c>
      <c r="K52" s="136">
        <f t="shared" si="18"/>
        <v>0.22500000000000001</v>
      </c>
      <c r="L52" s="222">
        <f t="shared" si="19"/>
        <v>15.75</v>
      </c>
      <c r="M52" s="223"/>
    </row>
    <row r="53" spans="1:13">
      <c r="A53" s="192" t="s">
        <v>53</v>
      </c>
      <c r="B53" s="193"/>
      <c r="C53" s="7">
        <v>0.01</v>
      </c>
      <c r="D53" s="15">
        <f>C53*L7</f>
        <v>0.01</v>
      </c>
      <c r="E53" s="16">
        <v>50</v>
      </c>
      <c r="F53" s="16">
        <f t="shared" si="16"/>
        <v>0.5</v>
      </c>
      <c r="G53" s="30">
        <v>1.2500000000000001E-2</v>
      </c>
      <c r="H53" s="30">
        <f>G53*M7</f>
        <v>1.2500000000000001E-2</v>
      </c>
      <c r="I53" s="134">
        <v>50</v>
      </c>
      <c r="J53" s="135">
        <f t="shared" si="17"/>
        <v>0.625</v>
      </c>
      <c r="K53" s="136">
        <f t="shared" si="18"/>
        <v>2.2499999999999999E-2</v>
      </c>
      <c r="L53" s="222">
        <f t="shared" si="19"/>
        <v>1.125</v>
      </c>
      <c r="M53" s="223"/>
    </row>
    <row r="54" spans="1:13" ht="14.45" customHeight="1">
      <c r="A54" s="192" t="s">
        <v>27</v>
      </c>
      <c r="B54" s="193"/>
      <c r="C54" s="43">
        <v>1.0659999999999999E-2</v>
      </c>
      <c r="D54" s="7">
        <f>C54*L7</f>
        <v>1.0659999999999999E-2</v>
      </c>
      <c r="E54" s="8">
        <v>65</v>
      </c>
      <c r="F54" s="8">
        <f t="shared" si="16"/>
        <v>0.69289999999999996</v>
      </c>
      <c r="G54" s="80">
        <v>1.333E-2</v>
      </c>
      <c r="H54" s="30">
        <f>G54*M7</f>
        <v>1.333E-2</v>
      </c>
      <c r="I54" s="134">
        <v>65</v>
      </c>
      <c r="J54" s="135">
        <f t="shared" si="17"/>
        <v>0.86644999999999994</v>
      </c>
      <c r="K54" s="136">
        <f t="shared" si="18"/>
        <v>2.3989999999999997E-2</v>
      </c>
      <c r="L54" s="222">
        <f t="shared" si="19"/>
        <v>1.5593499999999998</v>
      </c>
      <c r="M54" s="223"/>
    </row>
    <row r="55" spans="1:13">
      <c r="A55" s="192" t="s">
        <v>45</v>
      </c>
      <c r="B55" s="193"/>
      <c r="C55" s="26">
        <v>1.4999999999999999E-2</v>
      </c>
      <c r="D55" s="15">
        <f>C55*L7</f>
        <v>1.4999999999999999E-2</v>
      </c>
      <c r="E55" s="16">
        <v>270</v>
      </c>
      <c r="F55" s="16">
        <f t="shared" si="16"/>
        <v>4.05</v>
      </c>
      <c r="G55" s="80">
        <v>1.8749999999999999E-2</v>
      </c>
      <c r="H55" s="30">
        <f>G55*M7</f>
        <v>1.8749999999999999E-2</v>
      </c>
      <c r="I55" s="134">
        <v>270</v>
      </c>
      <c r="J55" s="135">
        <f t="shared" si="17"/>
        <v>5.0625</v>
      </c>
      <c r="K55" s="136">
        <f t="shared" si="18"/>
        <v>3.3750000000000002E-2</v>
      </c>
      <c r="L55" s="222">
        <f t="shared" si="19"/>
        <v>9.1125000000000007</v>
      </c>
      <c r="M55" s="223"/>
    </row>
    <row r="56" spans="1:13" ht="14.45" customHeight="1">
      <c r="A56" s="192" t="s">
        <v>32</v>
      </c>
      <c r="B56" s="193"/>
      <c r="C56" s="15">
        <v>4.0000000000000001E-3</v>
      </c>
      <c r="D56" s="7">
        <f>C56*L7</f>
        <v>4.0000000000000001E-3</v>
      </c>
      <c r="E56" s="8">
        <v>140</v>
      </c>
      <c r="F56" s="8">
        <f t="shared" si="16"/>
        <v>0.56000000000000005</v>
      </c>
      <c r="G56" s="30">
        <v>5.0000000000000001E-3</v>
      </c>
      <c r="H56" s="30">
        <f>G56*M7</f>
        <v>5.0000000000000001E-3</v>
      </c>
      <c r="I56" s="134">
        <v>140</v>
      </c>
      <c r="J56" s="135">
        <f t="shared" si="17"/>
        <v>0.70000000000000007</v>
      </c>
      <c r="K56" s="136">
        <f t="shared" si="18"/>
        <v>9.0000000000000011E-3</v>
      </c>
      <c r="L56" s="222">
        <f t="shared" si="19"/>
        <v>1.2600000000000002</v>
      </c>
      <c r="M56" s="223"/>
    </row>
    <row r="57" spans="1:13">
      <c r="A57" s="192" t="s">
        <v>54</v>
      </c>
      <c r="B57" s="193"/>
      <c r="C57" s="7">
        <v>4.0000000000000001E-3</v>
      </c>
      <c r="D57" s="7">
        <f>C57*L7</f>
        <v>4.0000000000000001E-3</v>
      </c>
      <c r="E57" s="8">
        <v>195</v>
      </c>
      <c r="F57" s="8">
        <f t="shared" si="16"/>
        <v>0.78</v>
      </c>
      <c r="G57" s="102">
        <v>5.0000000000000001E-3</v>
      </c>
      <c r="H57" s="133">
        <f>G57*M7</f>
        <v>5.0000000000000001E-3</v>
      </c>
      <c r="I57" s="134">
        <v>195</v>
      </c>
      <c r="J57" s="135">
        <f t="shared" si="17"/>
        <v>0.97499999999999998</v>
      </c>
      <c r="K57" s="136">
        <f t="shared" si="18"/>
        <v>9.0000000000000011E-3</v>
      </c>
      <c r="L57" s="222">
        <f t="shared" ref="L57:L60" si="20">F57+J57</f>
        <v>1.7549999999999999</v>
      </c>
      <c r="M57" s="223"/>
    </row>
    <row r="58" spans="1:13" s="81" customFormat="1">
      <c r="A58" s="192" t="s">
        <v>21</v>
      </c>
      <c r="B58" s="193"/>
      <c r="C58" s="7">
        <v>0.01</v>
      </c>
      <c r="D58" s="7">
        <f>C58*L7</f>
        <v>0.01</v>
      </c>
      <c r="E58" s="8">
        <v>523</v>
      </c>
      <c r="F58" s="8">
        <f t="shared" si="16"/>
        <v>5.23</v>
      </c>
      <c r="G58" s="102">
        <v>1.2500000000000001E-2</v>
      </c>
      <c r="H58" s="133">
        <f>G58*M7</f>
        <v>1.2500000000000001E-2</v>
      </c>
      <c r="I58" s="134">
        <v>523</v>
      </c>
      <c r="J58" s="135">
        <f t="shared" si="17"/>
        <v>6.5375000000000005</v>
      </c>
      <c r="K58" s="136">
        <f t="shared" si="18"/>
        <v>2.2499999999999999E-2</v>
      </c>
      <c r="L58" s="222">
        <f t="shared" ref="L58" si="21">F58+J58</f>
        <v>11.767500000000002</v>
      </c>
      <c r="M58" s="223"/>
    </row>
    <row r="59" spans="1:13" ht="14.45" customHeight="1">
      <c r="A59" s="192" t="s">
        <v>55</v>
      </c>
      <c r="B59" s="193"/>
      <c r="C59" s="64">
        <v>4.0000000000000003E-5</v>
      </c>
      <c r="D59" s="7">
        <f>C59*L7</f>
        <v>4.0000000000000003E-5</v>
      </c>
      <c r="E59" s="8">
        <v>2050</v>
      </c>
      <c r="F59" s="8">
        <f t="shared" si="16"/>
        <v>8.2000000000000003E-2</v>
      </c>
      <c r="G59" s="106">
        <v>5.0000000000000002E-5</v>
      </c>
      <c r="H59" s="133">
        <f>G59*M7</f>
        <v>5.0000000000000002E-5</v>
      </c>
      <c r="I59" s="134">
        <v>2050</v>
      </c>
      <c r="J59" s="135">
        <f t="shared" si="17"/>
        <v>0.10250000000000001</v>
      </c>
      <c r="K59" s="136">
        <f t="shared" si="18"/>
        <v>9.0000000000000006E-5</v>
      </c>
      <c r="L59" s="222">
        <f t="shared" si="20"/>
        <v>0.1845</v>
      </c>
      <c r="M59" s="223"/>
    </row>
    <row r="60" spans="1:13" ht="14.45" customHeight="1">
      <c r="A60" s="192" t="s">
        <v>29</v>
      </c>
      <c r="B60" s="193"/>
      <c r="C60" s="26">
        <v>2.9999999999999997E-4</v>
      </c>
      <c r="D60" s="7">
        <f>C60*L7</f>
        <v>2.9999999999999997E-4</v>
      </c>
      <c r="E60" s="8">
        <v>35</v>
      </c>
      <c r="F60" s="8">
        <f t="shared" si="16"/>
        <v>1.0499999999999999E-2</v>
      </c>
      <c r="G60" s="104">
        <v>3.6999999999999999E-4</v>
      </c>
      <c r="H60" s="133">
        <f>G60*M7</f>
        <v>3.6999999999999999E-4</v>
      </c>
      <c r="I60" s="134">
        <v>35</v>
      </c>
      <c r="J60" s="135">
        <f t="shared" si="17"/>
        <v>1.295E-2</v>
      </c>
      <c r="K60" s="136">
        <f t="shared" si="18"/>
        <v>6.7000000000000002E-4</v>
      </c>
      <c r="L60" s="222">
        <f t="shared" si="20"/>
        <v>2.3449999999999999E-2</v>
      </c>
      <c r="M60" s="223"/>
    </row>
    <row r="61" spans="1:13">
      <c r="A61" s="187"/>
      <c r="B61" s="188"/>
      <c r="C61" s="7"/>
      <c r="D61" s="7"/>
      <c r="E61" s="8"/>
      <c r="F61" s="8">
        <f>SUM(F51:F60)</f>
        <v>30.905400000000004</v>
      </c>
      <c r="G61" s="102"/>
      <c r="H61" s="133"/>
      <c r="I61" s="134"/>
      <c r="J61" s="135">
        <f>SUM(J51:J60)</f>
        <v>38.031899999999993</v>
      </c>
      <c r="K61" s="136"/>
      <c r="L61" s="137"/>
      <c r="M61" s="139"/>
    </row>
    <row r="62" spans="1:13">
      <c r="A62" s="187" t="s">
        <v>84</v>
      </c>
      <c r="B62" s="188"/>
      <c r="C62" s="7">
        <v>0.1008</v>
      </c>
      <c r="D62" s="7">
        <f>C62*L7</f>
        <v>0.1008</v>
      </c>
      <c r="E62" s="8">
        <v>576</v>
      </c>
      <c r="F62" s="8">
        <f t="shared" ref="F62:F74" si="22">D62*E62</f>
        <v>58.0608</v>
      </c>
      <c r="G62" s="102">
        <v>0.112</v>
      </c>
      <c r="H62" s="133">
        <f>G62*M7</f>
        <v>0.112</v>
      </c>
      <c r="I62" s="134">
        <v>576</v>
      </c>
      <c r="J62" s="135">
        <f t="shared" ref="J62:J74" si="23">H62*I62</f>
        <v>64.512</v>
      </c>
      <c r="K62" s="136">
        <f t="shared" ref="K62:K74" si="24">D62+H62</f>
        <v>0.21279999999999999</v>
      </c>
      <c r="L62" s="222">
        <f t="shared" ref="L62:L73" si="25">F62+J62</f>
        <v>122.5728</v>
      </c>
      <c r="M62" s="223"/>
    </row>
    <row r="63" spans="1:13">
      <c r="A63" s="192" t="s">
        <v>27</v>
      </c>
      <c r="B63" s="193"/>
      <c r="C63" s="7">
        <v>3.483E-2</v>
      </c>
      <c r="D63" s="7">
        <f>C63*L7</f>
        <v>3.483E-2</v>
      </c>
      <c r="E63" s="8">
        <v>65</v>
      </c>
      <c r="F63" s="8">
        <f t="shared" si="22"/>
        <v>2.2639499999999999</v>
      </c>
      <c r="G63" s="30">
        <v>3.8699999999999998E-2</v>
      </c>
      <c r="H63" s="133">
        <f>G63*M7</f>
        <v>3.8699999999999998E-2</v>
      </c>
      <c r="I63" s="134">
        <v>65</v>
      </c>
      <c r="J63" s="135">
        <f t="shared" si="23"/>
        <v>2.5154999999999998</v>
      </c>
      <c r="K63" s="136">
        <f t="shared" si="24"/>
        <v>7.3529999999999998E-2</v>
      </c>
      <c r="L63" s="222">
        <f t="shared" si="25"/>
        <v>4.7794499999999998</v>
      </c>
      <c r="M63" s="223"/>
    </row>
    <row r="64" spans="1:13">
      <c r="A64" s="192" t="s">
        <v>26</v>
      </c>
      <c r="B64" s="193"/>
      <c r="C64" s="7">
        <v>2.3099999999999999E-2</v>
      </c>
      <c r="D64" s="7">
        <f>C64*L7</f>
        <v>2.3099999999999999E-2</v>
      </c>
      <c r="E64" s="8">
        <v>120</v>
      </c>
      <c r="F64" s="8">
        <f t="shared" si="22"/>
        <v>2.7719999999999998</v>
      </c>
      <c r="G64" s="30">
        <v>2.5699999999999998E-3</v>
      </c>
      <c r="H64" s="133">
        <f>G64*M7</f>
        <v>2.5699999999999998E-3</v>
      </c>
      <c r="I64" s="134">
        <v>120</v>
      </c>
      <c r="J64" s="135">
        <f t="shared" si="23"/>
        <v>0.30839999999999995</v>
      </c>
      <c r="K64" s="136">
        <f t="shared" si="24"/>
        <v>2.5669999999999998E-2</v>
      </c>
      <c r="L64" s="222">
        <f t="shared" si="25"/>
        <v>3.0803999999999996</v>
      </c>
      <c r="M64" s="223"/>
    </row>
    <row r="65" spans="1:13" s="77" customFormat="1">
      <c r="A65" s="192" t="s">
        <v>61</v>
      </c>
      <c r="B65" s="193"/>
      <c r="C65" s="7">
        <v>8.0999999999999996E-3</v>
      </c>
      <c r="D65" s="7">
        <f>C65*L7</f>
        <v>8.0999999999999996E-3</v>
      </c>
      <c r="E65" s="8">
        <v>420</v>
      </c>
      <c r="F65" s="8">
        <f t="shared" si="22"/>
        <v>3.4019999999999997</v>
      </c>
      <c r="G65" s="30">
        <v>8.9999999999999993E-3</v>
      </c>
      <c r="H65" s="133">
        <f>G65*M7</f>
        <v>8.9999999999999993E-3</v>
      </c>
      <c r="I65" s="134">
        <v>420</v>
      </c>
      <c r="J65" s="135">
        <f t="shared" si="23"/>
        <v>3.78</v>
      </c>
      <c r="K65" s="136">
        <f t="shared" si="24"/>
        <v>1.7099999999999997E-2</v>
      </c>
      <c r="L65" s="222">
        <f t="shared" ref="L65" si="26">F65+J65</f>
        <v>7.1819999999999995</v>
      </c>
      <c r="M65" s="223"/>
    </row>
    <row r="66" spans="1:13">
      <c r="A66" s="192" t="s">
        <v>91</v>
      </c>
      <c r="B66" s="193"/>
      <c r="C66" s="7">
        <v>6.8100000000000001E-3</v>
      </c>
      <c r="D66" s="7">
        <f>C66*L7</f>
        <v>6.8100000000000001E-3</v>
      </c>
      <c r="E66" s="8">
        <v>195</v>
      </c>
      <c r="F66" s="8">
        <f t="shared" si="22"/>
        <v>1.32795</v>
      </c>
      <c r="G66" s="30">
        <v>7.5700000000000003E-3</v>
      </c>
      <c r="H66" s="133">
        <f>G66*M7</f>
        <v>7.5700000000000003E-3</v>
      </c>
      <c r="I66" s="134">
        <v>195</v>
      </c>
      <c r="J66" s="135">
        <f t="shared" si="23"/>
        <v>1.4761500000000001</v>
      </c>
      <c r="K66" s="136">
        <f t="shared" si="24"/>
        <v>1.438E-2</v>
      </c>
      <c r="L66" s="222">
        <f t="shared" si="25"/>
        <v>2.8041</v>
      </c>
      <c r="M66" s="223"/>
    </row>
    <row r="67" spans="1:13">
      <c r="A67" s="192" t="s">
        <v>29</v>
      </c>
      <c r="B67" s="193"/>
      <c r="C67" s="7">
        <v>2.7E-4</v>
      </c>
      <c r="D67" s="7">
        <f>C67*L7</f>
        <v>2.7E-4</v>
      </c>
      <c r="E67" s="8">
        <v>35</v>
      </c>
      <c r="F67" s="8">
        <f t="shared" si="22"/>
        <v>9.4500000000000001E-3</v>
      </c>
      <c r="G67" s="30">
        <v>2.9999999999999997E-4</v>
      </c>
      <c r="H67" s="133">
        <f>G67*M7</f>
        <v>2.9999999999999997E-4</v>
      </c>
      <c r="I67" s="134">
        <v>35</v>
      </c>
      <c r="J67" s="135">
        <f t="shared" si="23"/>
        <v>1.0499999999999999E-2</v>
      </c>
      <c r="K67" s="136">
        <f t="shared" si="24"/>
        <v>5.6999999999999998E-4</v>
      </c>
      <c r="L67" s="222">
        <f t="shared" si="25"/>
        <v>1.9949999999999999E-2</v>
      </c>
      <c r="M67" s="223"/>
    </row>
    <row r="68" spans="1:13">
      <c r="A68" s="192"/>
      <c r="B68" s="193"/>
      <c r="C68" s="26"/>
      <c r="D68" s="7"/>
      <c r="E68" s="8"/>
      <c r="F68" s="8">
        <f>SUM(F62:F67)</f>
        <v>67.836150000000004</v>
      </c>
      <c r="G68" s="80"/>
      <c r="H68" s="133"/>
      <c r="I68" s="134"/>
      <c r="J68" s="135">
        <f>SUM(J62:J67)</f>
        <v>72.602550000000008</v>
      </c>
      <c r="K68" s="136"/>
      <c r="L68" s="137"/>
      <c r="M68" s="139"/>
    </row>
    <row r="69" spans="1:13" s="94" customFormat="1" ht="14.45" customHeight="1">
      <c r="A69" s="192" t="s">
        <v>32</v>
      </c>
      <c r="B69" s="193"/>
      <c r="C69" s="7">
        <v>5.3999999999999999E-2</v>
      </c>
      <c r="D69" s="7">
        <f>C69*L7</f>
        <v>5.3999999999999999E-2</v>
      </c>
      <c r="E69" s="8">
        <v>140</v>
      </c>
      <c r="F69" s="8">
        <f t="shared" ref="F69:F71" si="27">D69*E69</f>
        <v>7.56</v>
      </c>
      <c r="G69" s="30">
        <v>6.4799999999999996E-2</v>
      </c>
      <c r="H69" s="133">
        <f>G69*M7</f>
        <v>6.4799999999999996E-2</v>
      </c>
      <c r="I69" s="134">
        <v>140</v>
      </c>
      <c r="J69" s="135">
        <f t="shared" ref="J69:J71" si="28">H69*I69</f>
        <v>9.0719999999999992</v>
      </c>
      <c r="K69" s="136">
        <f t="shared" ref="K69:K71" si="29">D69+H69</f>
        <v>0.11879999999999999</v>
      </c>
      <c r="L69" s="222">
        <f t="shared" ref="L69:L71" si="30">F69+J69</f>
        <v>16.631999999999998</v>
      </c>
      <c r="M69" s="223"/>
    </row>
    <row r="70" spans="1:13" s="94" customFormat="1" ht="14.45" customHeight="1">
      <c r="A70" s="192" t="s">
        <v>19</v>
      </c>
      <c r="B70" s="193"/>
      <c r="C70" s="7">
        <v>6.7999999999999996E-3</v>
      </c>
      <c r="D70" s="7">
        <f>C70*L7</f>
        <v>6.7999999999999996E-3</v>
      </c>
      <c r="E70" s="8">
        <v>1426</v>
      </c>
      <c r="F70" s="8">
        <f t="shared" si="27"/>
        <v>9.6967999999999996</v>
      </c>
      <c r="G70" s="30">
        <v>8.1600000000000006E-3</v>
      </c>
      <c r="H70" s="133">
        <f>G70*M7</f>
        <v>8.1600000000000006E-3</v>
      </c>
      <c r="I70" s="134">
        <v>1426</v>
      </c>
      <c r="J70" s="135">
        <f t="shared" si="28"/>
        <v>11.63616</v>
      </c>
      <c r="K70" s="136">
        <f t="shared" si="29"/>
        <v>1.4960000000000001E-2</v>
      </c>
      <c r="L70" s="222">
        <f t="shared" si="30"/>
        <v>21.33296</v>
      </c>
      <c r="M70" s="223"/>
    </row>
    <row r="71" spans="1:13" s="94" customFormat="1" ht="14.45" customHeight="1">
      <c r="A71" s="192" t="s">
        <v>29</v>
      </c>
      <c r="B71" s="193"/>
      <c r="C71" s="26">
        <v>5.0000000000000001E-4</v>
      </c>
      <c r="D71" s="7">
        <f>C71*L7</f>
        <v>5.0000000000000001E-4</v>
      </c>
      <c r="E71" s="8">
        <v>35</v>
      </c>
      <c r="F71" s="8">
        <f t="shared" si="27"/>
        <v>1.7500000000000002E-2</v>
      </c>
      <c r="G71" s="80">
        <v>5.9999999999999995E-4</v>
      </c>
      <c r="H71" s="133">
        <f>G71*M7</f>
        <v>5.9999999999999995E-4</v>
      </c>
      <c r="I71" s="134">
        <v>35</v>
      </c>
      <c r="J71" s="135">
        <f t="shared" si="28"/>
        <v>2.0999999999999998E-2</v>
      </c>
      <c r="K71" s="136">
        <f t="shared" si="29"/>
        <v>1.0999999999999998E-3</v>
      </c>
      <c r="L71" s="222">
        <f t="shared" si="30"/>
        <v>3.85E-2</v>
      </c>
      <c r="M71" s="223"/>
    </row>
    <row r="72" spans="1:13" s="94" customFormat="1" ht="14.45" customHeight="1">
      <c r="A72" s="192"/>
      <c r="B72" s="193"/>
      <c r="C72" s="7"/>
      <c r="D72" s="7"/>
      <c r="E72" s="8"/>
      <c r="F72" s="8">
        <f>SUM(F69:F71)</f>
        <v>17.274299999999997</v>
      </c>
      <c r="G72" s="30"/>
      <c r="H72" s="133"/>
      <c r="I72" s="134"/>
      <c r="J72" s="135">
        <f>SUM(J69:J71)</f>
        <v>20.72916</v>
      </c>
      <c r="K72" s="136"/>
      <c r="L72" s="137"/>
      <c r="M72" s="139"/>
    </row>
    <row r="73" spans="1:13" ht="14.45" customHeight="1">
      <c r="A73" s="192" t="s">
        <v>121</v>
      </c>
      <c r="B73" s="193"/>
      <c r="C73" s="7">
        <v>2.1399999999999999E-2</v>
      </c>
      <c r="D73" s="7">
        <f>C73*L7</f>
        <v>2.1399999999999999E-2</v>
      </c>
      <c r="E73" s="8">
        <v>320</v>
      </c>
      <c r="F73" s="8">
        <f t="shared" si="22"/>
        <v>6.8479999999999999</v>
      </c>
      <c r="G73" s="30">
        <v>2.1399999999999999E-2</v>
      </c>
      <c r="H73" s="133">
        <f>G73*M7</f>
        <v>2.1399999999999999E-2</v>
      </c>
      <c r="I73" s="134">
        <v>320</v>
      </c>
      <c r="J73" s="135">
        <f t="shared" si="23"/>
        <v>6.8479999999999999</v>
      </c>
      <c r="K73" s="136">
        <f t="shared" si="24"/>
        <v>4.2799999999999998E-2</v>
      </c>
      <c r="L73" s="222">
        <f t="shared" si="25"/>
        <v>13.696</v>
      </c>
      <c r="M73" s="223"/>
    </row>
    <row r="74" spans="1:13" s="77" customFormat="1" ht="14.45" customHeight="1">
      <c r="A74" s="192" t="s">
        <v>26</v>
      </c>
      <c r="B74" s="193"/>
      <c r="C74" s="7">
        <v>7.0000000000000001E-3</v>
      </c>
      <c r="D74" s="7">
        <f>C74*L7</f>
        <v>7.0000000000000001E-3</v>
      </c>
      <c r="E74" s="8">
        <v>120</v>
      </c>
      <c r="F74" s="8">
        <f t="shared" si="22"/>
        <v>0.84</v>
      </c>
      <c r="G74" s="30">
        <v>7.0000000000000001E-3</v>
      </c>
      <c r="H74" s="133">
        <f>G74*M7</f>
        <v>7.0000000000000001E-3</v>
      </c>
      <c r="I74" s="134">
        <v>120</v>
      </c>
      <c r="J74" s="135">
        <f t="shared" si="23"/>
        <v>0.84</v>
      </c>
      <c r="K74" s="136">
        <f t="shared" si="24"/>
        <v>1.4E-2</v>
      </c>
      <c r="L74" s="222">
        <f t="shared" ref="L74" si="31">F74+J74</f>
        <v>1.68</v>
      </c>
      <c r="M74" s="223"/>
    </row>
    <row r="75" spans="1:13" ht="14.45" customHeight="1">
      <c r="A75" s="192"/>
      <c r="B75" s="193"/>
      <c r="C75" s="7"/>
      <c r="D75" s="7"/>
      <c r="E75" s="8"/>
      <c r="F75" s="8">
        <f>SUM(F73:F74)</f>
        <v>7.6879999999999997</v>
      </c>
      <c r="G75" s="30"/>
      <c r="H75" s="133"/>
      <c r="I75" s="134"/>
      <c r="J75" s="135">
        <f>SUM(J73:J74)</f>
        <v>7.6879999999999997</v>
      </c>
      <c r="K75" s="136"/>
      <c r="L75" s="137"/>
      <c r="M75" s="139"/>
    </row>
    <row r="76" spans="1:13">
      <c r="A76" s="187" t="s">
        <v>47</v>
      </c>
      <c r="B76" s="188"/>
      <c r="C76" s="7">
        <v>0.02</v>
      </c>
      <c r="D76" s="7">
        <f>C76*L7</f>
        <v>0.02</v>
      </c>
      <c r="E76" s="8">
        <v>94</v>
      </c>
      <c r="F76" s="8">
        <f>D76*E76</f>
        <v>1.8800000000000001</v>
      </c>
      <c r="G76" s="30">
        <v>0.03</v>
      </c>
      <c r="H76" s="133">
        <f>G76*M7</f>
        <v>0.03</v>
      </c>
      <c r="I76" s="134">
        <v>94</v>
      </c>
      <c r="J76" s="135">
        <f>H76*I76</f>
        <v>2.82</v>
      </c>
      <c r="K76" s="136">
        <f>D76+H76</f>
        <v>0.05</v>
      </c>
      <c r="L76" s="222">
        <f>F76+J76</f>
        <v>4.7</v>
      </c>
      <c r="M76" s="226"/>
    </row>
    <row r="77" spans="1:13">
      <c r="A77" s="187"/>
      <c r="B77" s="188"/>
      <c r="C77" s="7"/>
      <c r="D77" s="7"/>
      <c r="E77" s="8"/>
      <c r="F77" s="8"/>
      <c r="G77" s="30"/>
      <c r="H77" s="133"/>
      <c r="I77" s="134"/>
      <c r="J77" s="135"/>
      <c r="K77" s="136"/>
      <c r="L77" s="222"/>
      <c r="M77" s="226"/>
    </row>
    <row r="78" spans="1:13">
      <c r="A78" s="187" t="s">
        <v>38</v>
      </c>
      <c r="B78" s="188"/>
      <c r="C78" s="7">
        <v>0.05</v>
      </c>
      <c r="D78" s="7">
        <f>C78*L7</f>
        <v>0.05</v>
      </c>
      <c r="E78" s="8">
        <v>92</v>
      </c>
      <c r="F78" s="8">
        <f>D78*E78</f>
        <v>4.6000000000000005</v>
      </c>
      <c r="G78" s="30">
        <v>0.06</v>
      </c>
      <c r="H78" s="133">
        <f>G78*M7</f>
        <v>0.06</v>
      </c>
      <c r="I78" s="134">
        <v>92</v>
      </c>
      <c r="J78" s="135">
        <f>H78*I78</f>
        <v>5.52</v>
      </c>
      <c r="K78" s="136">
        <f>D78+H78</f>
        <v>0.11</v>
      </c>
      <c r="L78" s="222">
        <f>F78+J78</f>
        <v>10.120000000000001</v>
      </c>
      <c r="M78" s="226"/>
    </row>
    <row r="79" spans="1:13" ht="14.45" customHeight="1">
      <c r="A79" s="187"/>
      <c r="B79" s="188"/>
      <c r="C79" s="7"/>
      <c r="D79" s="7"/>
      <c r="E79" s="8"/>
      <c r="F79" s="8"/>
      <c r="G79" s="30"/>
      <c r="H79" s="30"/>
      <c r="I79" s="134"/>
      <c r="J79" s="135"/>
      <c r="K79" s="136"/>
      <c r="L79" s="137"/>
      <c r="M79" s="138"/>
    </row>
    <row r="80" spans="1:13">
      <c r="A80" s="201" t="s">
        <v>3</v>
      </c>
      <c r="B80" s="202"/>
      <c r="C80" s="9"/>
      <c r="D80" s="10"/>
      <c r="E80" s="10"/>
      <c r="F80" s="10">
        <f>F36+F37+F39+F44+F45+F47+F49+F61+F68+F72+F75+F76+F78</f>
        <v>295.032444</v>
      </c>
      <c r="G80" s="141"/>
      <c r="H80" s="141"/>
      <c r="I80" s="142"/>
      <c r="J80" s="143">
        <f>J36+J37+J39+J44+J45+J47+J49+J61+J68+J72+J75+J76+J78</f>
        <v>354.51200999999998</v>
      </c>
      <c r="K80" s="136">
        <f>D80+H80</f>
        <v>0</v>
      </c>
      <c r="L80" s="224">
        <f>SUM(L28:L79)</f>
        <v>649.54445399999997</v>
      </c>
      <c r="M80" s="225"/>
    </row>
    <row r="81" spans="1:13">
      <c r="A81" s="39"/>
      <c r="B81" s="39"/>
      <c r="C81" s="39"/>
      <c r="D81" s="39"/>
      <c r="E81" s="39"/>
      <c r="F81" s="39"/>
      <c r="G81" s="40"/>
      <c r="H81" s="40"/>
      <c r="I81" s="40"/>
      <c r="J81" s="40"/>
      <c r="K81" s="40"/>
      <c r="L81" s="40"/>
      <c r="M81" s="40"/>
    </row>
    <row r="83" spans="1:13">
      <c r="E83" s="62" t="s">
        <v>56</v>
      </c>
      <c r="F83" s="25">
        <f>F36+F37+F39+F44+F45+F47</f>
        <v>145.34859400000002</v>
      </c>
      <c r="J83" s="25">
        <f>J36+J37+J39+J44+J45+J47</f>
        <v>174.62040000000002</v>
      </c>
      <c r="M83" s="25">
        <f>F80+J80</f>
        <v>649.54445399999997</v>
      </c>
    </row>
    <row r="84" spans="1:13">
      <c r="E84" s="62" t="s">
        <v>57</v>
      </c>
      <c r="F84" s="25">
        <f>F49+F61+F68+F72+F75+F76+F78</f>
        <v>149.68384999999998</v>
      </c>
      <c r="J84" s="25">
        <f>J49+J61+J68+J72+J75+J76+J78</f>
        <v>179.89161000000001</v>
      </c>
    </row>
    <row r="85" spans="1:13">
      <c r="F85" s="25">
        <f>SUM(F83:F84)</f>
        <v>295.032444</v>
      </c>
      <c r="J85" s="25">
        <f>SUM(J83:J84)</f>
        <v>354.51201000000003</v>
      </c>
    </row>
    <row r="87" spans="1:13">
      <c r="F87" s="25"/>
      <c r="J87" s="25"/>
    </row>
  </sheetData>
  <mergeCells count="137">
    <mergeCell ref="L74:M74"/>
    <mergeCell ref="L65:M65"/>
    <mergeCell ref="L41:M41"/>
    <mergeCell ref="L28:M28"/>
    <mergeCell ref="L29:M29"/>
    <mergeCell ref="A26:B26"/>
    <mergeCell ref="L26:M26"/>
    <mergeCell ref="L39:M39"/>
    <mergeCell ref="L42:M42"/>
    <mergeCell ref="L46:M46"/>
    <mergeCell ref="L55:M55"/>
    <mergeCell ref="A73:B73"/>
    <mergeCell ref="L35:M35"/>
    <mergeCell ref="L43:M43"/>
    <mergeCell ref="L48:M48"/>
    <mergeCell ref="A58:B58"/>
    <mergeCell ref="L58:M58"/>
    <mergeCell ref="A51:B51"/>
    <mergeCell ref="L52:M52"/>
    <mergeCell ref="A55:B55"/>
    <mergeCell ref="A52:B52"/>
    <mergeCell ref="A30:B30"/>
    <mergeCell ref="A31:B31"/>
    <mergeCell ref="A32:B32"/>
    <mergeCell ref="A41:B41"/>
    <mergeCell ref="A40:B40"/>
    <mergeCell ref="A29:B29"/>
    <mergeCell ref="A36:B36"/>
    <mergeCell ref="A39:B39"/>
    <mergeCell ref="A35:B35"/>
    <mergeCell ref="B3:H3"/>
    <mergeCell ref="G5:I5"/>
    <mergeCell ref="A8:B9"/>
    <mergeCell ref="A20:B20"/>
    <mergeCell ref="E20:H20"/>
    <mergeCell ref="E22:H22"/>
    <mergeCell ref="A18:B18"/>
    <mergeCell ref="E23:H23"/>
    <mergeCell ref="E24:H24"/>
    <mergeCell ref="A11:B11"/>
    <mergeCell ref="A19:B19"/>
    <mergeCell ref="B2:H2"/>
    <mergeCell ref="G4:I4"/>
    <mergeCell ref="A22:B22"/>
    <mergeCell ref="A24:B24"/>
    <mergeCell ref="A10:B10"/>
    <mergeCell ref="A12:B12"/>
    <mergeCell ref="A23:B23"/>
    <mergeCell ref="A13:B13"/>
    <mergeCell ref="A14:B14"/>
    <mergeCell ref="A15:B15"/>
    <mergeCell ref="A16:B16"/>
    <mergeCell ref="A17:B17"/>
    <mergeCell ref="A21:B21"/>
    <mergeCell ref="L8:M8"/>
    <mergeCell ref="E10:H10"/>
    <mergeCell ref="E12:H12"/>
    <mergeCell ref="E13:H13"/>
    <mergeCell ref="E14:H14"/>
    <mergeCell ref="E15:H15"/>
    <mergeCell ref="E16:H16"/>
    <mergeCell ref="E17:H17"/>
    <mergeCell ref="E18:H18"/>
    <mergeCell ref="E8:G8"/>
    <mergeCell ref="I8:K8"/>
    <mergeCell ref="A80:B80"/>
    <mergeCell ref="L80:M80"/>
    <mergeCell ref="A53:B53"/>
    <mergeCell ref="L53:M53"/>
    <mergeCell ref="A62:B62"/>
    <mergeCell ref="A63:B63"/>
    <mergeCell ref="A64:B64"/>
    <mergeCell ref="L62:M62"/>
    <mergeCell ref="L63:M63"/>
    <mergeCell ref="L64:M64"/>
    <mergeCell ref="A61:B61"/>
    <mergeCell ref="A66:B66"/>
    <mergeCell ref="A77:B77"/>
    <mergeCell ref="L77:M77"/>
    <mergeCell ref="A78:B78"/>
    <mergeCell ref="L78:M78"/>
    <mergeCell ref="A79:B79"/>
    <mergeCell ref="L76:M76"/>
    <mergeCell ref="L73:M73"/>
    <mergeCell ref="A57:B57"/>
    <mergeCell ref="A60:B60"/>
    <mergeCell ref="A59:B59"/>
    <mergeCell ref="A54:B54"/>
    <mergeCell ref="A56:B56"/>
    <mergeCell ref="A76:B76"/>
    <mergeCell ref="A75:B75"/>
    <mergeCell ref="A67:B67"/>
    <mergeCell ref="A68:B68"/>
    <mergeCell ref="L40:M40"/>
    <mergeCell ref="L27:M27"/>
    <mergeCell ref="L66:M66"/>
    <mergeCell ref="L57:M57"/>
    <mergeCell ref="L60:M60"/>
    <mergeCell ref="A27:B27"/>
    <mergeCell ref="L50:M50"/>
    <mergeCell ref="A49:B49"/>
    <mergeCell ref="L45:M45"/>
    <mergeCell ref="L49:M49"/>
    <mergeCell ref="A44:B44"/>
    <mergeCell ref="A47:B47"/>
    <mergeCell ref="A50:B50"/>
    <mergeCell ref="A46:B46"/>
    <mergeCell ref="L47:M47"/>
    <mergeCell ref="A48:B48"/>
    <mergeCell ref="A45:B45"/>
    <mergeCell ref="A65:B65"/>
    <mergeCell ref="A74:B74"/>
    <mergeCell ref="A28:B28"/>
    <mergeCell ref="A69:B69"/>
    <mergeCell ref="A70:B70"/>
    <mergeCell ref="A72:B72"/>
    <mergeCell ref="A71:B71"/>
    <mergeCell ref="L69:M69"/>
    <mergeCell ref="L70:M70"/>
    <mergeCell ref="L71:M71"/>
    <mergeCell ref="L30:M30"/>
    <mergeCell ref="L31:M31"/>
    <mergeCell ref="L32:M32"/>
    <mergeCell ref="L33:M33"/>
    <mergeCell ref="L34:M34"/>
    <mergeCell ref="A37:B37"/>
    <mergeCell ref="A38:B38"/>
    <mergeCell ref="L37:M37"/>
    <mergeCell ref="L54:M54"/>
    <mergeCell ref="L56:M56"/>
    <mergeCell ref="L51:M51"/>
    <mergeCell ref="L59:M59"/>
    <mergeCell ref="L67:M67"/>
    <mergeCell ref="A33:B33"/>
    <mergeCell ref="A34:B34"/>
    <mergeCell ref="A43:B43"/>
    <mergeCell ref="A42:B4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"/>
  <sheetViews>
    <sheetView topLeftCell="A61" workbookViewId="0">
      <selection activeCell="L87" sqref="L87"/>
    </sheetView>
  </sheetViews>
  <sheetFormatPr defaultColWidth="8.85546875" defaultRowHeight="15"/>
  <cols>
    <col min="1" max="1" width="4" style="62" customWidth="1"/>
    <col min="2" max="2" width="30.85546875" style="62" customWidth="1"/>
    <col min="3" max="3" width="9.7109375" style="62" customWidth="1"/>
    <col min="4" max="4" width="10.28515625" style="62" customWidth="1"/>
    <col min="5" max="5" width="9.28515625" style="62" customWidth="1"/>
    <col min="6" max="6" width="8.28515625" style="62" customWidth="1"/>
    <col min="7" max="7" width="8" style="62" customWidth="1"/>
    <col min="8" max="8" width="7.28515625" style="62" customWidth="1"/>
    <col min="9" max="9" width="9.5703125" style="62" customWidth="1"/>
    <col min="10" max="10" width="7.7109375" style="62" customWidth="1"/>
    <col min="11" max="11" width="7.28515625" style="62" customWidth="1"/>
    <col min="12" max="12" width="7.7109375" style="62" customWidth="1"/>
    <col min="13" max="13" width="7.85546875" style="62" customWidth="1"/>
    <col min="14" max="16384" width="8.85546875" style="62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3"/>
      <c r="H6" s="63"/>
      <c r="I6" s="6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57"/>
      <c r="I8" s="182"/>
      <c r="J8" s="182"/>
      <c r="K8" s="182"/>
      <c r="L8" s="182"/>
      <c r="M8" s="182"/>
    </row>
    <row r="9" spans="1:13" ht="15.75" thickBot="1">
      <c r="A9" s="179"/>
      <c r="B9" s="180"/>
      <c r="C9" s="37"/>
      <c r="D9" s="38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171" t="s">
        <v>122</v>
      </c>
      <c r="B10" s="172"/>
      <c r="C10" s="36">
        <v>150</v>
      </c>
      <c r="D10" s="53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49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50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102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34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s="79" customFormat="1" ht="15" customHeight="1">
      <c r="A18" s="168" t="s">
        <v>78</v>
      </c>
      <c r="B18" s="170"/>
      <c r="C18" s="18">
        <v>90</v>
      </c>
      <c r="D18" s="55">
        <v>100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ht="15" customHeight="1">
      <c r="A19" s="168" t="s">
        <v>123</v>
      </c>
      <c r="B19" s="170"/>
      <c r="C19" s="18">
        <v>150</v>
      </c>
      <c r="D19" s="55">
        <v>180</v>
      </c>
      <c r="E19" s="58"/>
      <c r="F19" s="59"/>
      <c r="G19" s="59"/>
      <c r="H19" s="59"/>
      <c r="I19" s="50"/>
      <c r="J19" s="50"/>
      <c r="K19" s="23"/>
      <c r="L19" s="23"/>
      <c r="M19" s="23"/>
    </row>
    <row r="20" spans="1:13" ht="15" customHeight="1">
      <c r="A20" s="168" t="s">
        <v>51</v>
      </c>
      <c r="B20" s="170"/>
      <c r="C20" s="18">
        <v>20</v>
      </c>
      <c r="D20" s="55">
        <v>20</v>
      </c>
      <c r="E20" s="58"/>
      <c r="F20" s="59"/>
      <c r="G20" s="59"/>
      <c r="H20" s="59"/>
      <c r="I20" s="50"/>
      <c r="J20" s="50"/>
      <c r="K20" s="23"/>
      <c r="L20" s="23"/>
      <c r="M20" s="23"/>
    </row>
    <row r="21" spans="1:13" s="165" customFormat="1" ht="15" customHeight="1">
      <c r="A21" s="168" t="s">
        <v>105</v>
      </c>
      <c r="B21" s="170"/>
      <c r="C21" s="18">
        <v>200</v>
      </c>
      <c r="D21" s="55">
        <v>200</v>
      </c>
      <c r="E21" s="163"/>
      <c r="F21" s="164"/>
      <c r="G21" s="164"/>
      <c r="H21" s="164"/>
      <c r="I21" s="50"/>
      <c r="J21" s="50"/>
      <c r="K21" s="23"/>
      <c r="L21" s="23"/>
      <c r="M21" s="23"/>
    </row>
    <row r="22" spans="1:13">
      <c r="A22" s="168" t="s">
        <v>38</v>
      </c>
      <c r="B22" s="170"/>
      <c r="C22" s="18">
        <v>50</v>
      </c>
      <c r="D22" s="55">
        <v>60</v>
      </c>
      <c r="E22" s="183"/>
      <c r="F22" s="184"/>
      <c r="G22" s="184"/>
      <c r="H22" s="184"/>
      <c r="I22" s="50"/>
      <c r="J22" s="50"/>
      <c r="K22" s="23"/>
      <c r="L22" s="23"/>
      <c r="M22" s="23"/>
    </row>
    <row r="23" spans="1:13">
      <c r="A23" s="60" t="s">
        <v>47</v>
      </c>
      <c r="B23" s="61"/>
      <c r="C23" s="18">
        <v>20</v>
      </c>
      <c r="D23" s="56">
        <v>30</v>
      </c>
      <c r="E23" s="58"/>
      <c r="F23" s="59"/>
      <c r="G23" s="59"/>
      <c r="H23" s="59"/>
      <c r="I23" s="50"/>
      <c r="J23" s="50"/>
      <c r="K23" s="23"/>
      <c r="L23" s="23"/>
      <c r="M23" s="23"/>
    </row>
    <row r="24" spans="1:13" ht="14.45" customHeight="1" thickBot="1">
      <c r="A24" s="194"/>
      <c r="B24" s="195"/>
      <c r="C24" s="28"/>
      <c r="D24" s="27"/>
      <c r="E24" s="183"/>
      <c r="F24" s="184"/>
      <c r="G24" s="184"/>
      <c r="H24" s="184"/>
      <c r="I24" s="2"/>
      <c r="J24" s="2"/>
      <c r="K24" s="22"/>
      <c r="L24" s="22"/>
      <c r="M24" s="22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77" t="s">
        <v>8</v>
      </c>
      <c r="B26" s="191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3" t="s">
        <v>5</v>
      </c>
      <c r="L26" s="185" t="s">
        <v>7</v>
      </c>
      <c r="M26" s="186"/>
    </row>
    <row r="27" spans="1:13" ht="14.45" customHeight="1">
      <c r="A27" s="192" t="s">
        <v>43</v>
      </c>
      <c r="B27" s="193"/>
      <c r="C27" s="7">
        <v>2.8500000000000001E-2</v>
      </c>
      <c r="D27" s="7">
        <f>C27*L7</f>
        <v>2.8500000000000001E-2</v>
      </c>
      <c r="E27" s="8">
        <v>95</v>
      </c>
      <c r="F27" s="8">
        <f>D27*E27</f>
        <v>2.7075</v>
      </c>
      <c r="G27" s="102">
        <v>3.7999999999999999E-2</v>
      </c>
      <c r="H27" s="133">
        <f>G27*M7</f>
        <v>3.7999999999999999E-2</v>
      </c>
      <c r="I27" s="134">
        <v>95</v>
      </c>
      <c r="J27" s="135">
        <f>H27*I27</f>
        <v>3.61</v>
      </c>
      <c r="K27" s="136">
        <f>D27+H27</f>
        <v>6.6500000000000004E-2</v>
      </c>
      <c r="L27" s="222">
        <f>F27+J27</f>
        <v>6.3174999999999999</v>
      </c>
      <c r="M27" s="223"/>
    </row>
    <row r="28" spans="1:13" ht="14.45" customHeight="1">
      <c r="A28" s="192" t="s">
        <v>25</v>
      </c>
      <c r="B28" s="193"/>
      <c r="C28" s="7">
        <v>7.1999999999999995E-2</v>
      </c>
      <c r="D28" s="7">
        <f>C28*L7</f>
        <v>7.1999999999999995E-2</v>
      </c>
      <c r="E28" s="8">
        <v>111</v>
      </c>
      <c r="F28" s="8">
        <f>D28*E28</f>
        <v>7.9919999999999991</v>
      </c>
      <c r="G28" s="102">
        <v>9.6000000000000002E-2</v>
      </c>
      <c r="H28" s="133">
        <f>G28*M7</f>
        <v>9.6000000000000002E-2</v>
      </c>
      <c r="I28" s="134">
        <v>111</v>
      </c>
      <c r="J28" s="135">
        <f>H28*I28</f>
        <v>10.656000000000001</v>
      </c>
      <c r="K28" s="136">
        <f>D28+H28</f>
        <v>0.16799999999999998</v>
      </c>
      <c r="L28" s="222">
        <f>F28+J28</f>
        <v>18.648</v>
      </c>
      <c r="M28" s="223"/>
    </row>
    <row r="29" spans="1:13">
      <c r="A29" s="187" t="s">
        <v>26</v>
      </c>
      <c r="B29" s="188"/>
      <c r="C29" s="7">
        <v>2.2499999999999998E-3</v>
      </c>
      <c r="D29" s="7">
        <f>C29*L7</f>
        <v>2.2499999999999998E-3</v>
      </c>
      <c r="E29" s="8">
        <v>120</v>
      </c>
      <c r="F29" s="8">
        <f>D29*E29</f>
        <v>0.26999999999999996</v>
      </c>
      <c r="G29" s="102">
        <v>3.0000000000000001E-3</v>
      </c>
      <c r="H29" s="133">
        <f>G29*M7</f>
        <v>3.0000000000000001E-3</v>
      </c>
      <c r="I29" s="134">
        <v>120</v>
      </c>
      <c r="J29" s="135">
        <f t="shared" ref="J29:J40" si="0">H29*I29</f>
        <v>0.36</v>
      </c>
      <c r="K29" s="136">
        <f>D29+H29</f>
        <v>5.2499999999999995E-3</v>
      </c>
      <c r="L29" s="222">
        <f>F29+J29</f>
        <v>0.62999999999999989</v>
      </c>
      <c r="M29" s="223"/>
    </row>
    <row r="30" spans="1:13" s="95" customFormat="1">
      <c r="A30" s="187" t="s">
        <v>19</v>
      </c>
      <c r="B30" s="188"/>
      <c r="C30" s="7">
        <v>3.0000000000000001E-3</v>
      </c>
      <c r="D30" s="7">
        <f>C30*L7</f>
        <v>3.0000000000000001E-3</v>
      </c>
      <c r="E30" s="8">
        <v>1426</v>
      </c>
      <c r="F30" s="8">
        <f>D30*E30</f>
        <v>4.2780000000000005</v>
      </c>
      <c r="G30" s="102">
        <v>4.0000000000000001E-3</v>
      </c>
      <c r="H30" s="133">
        <f>G30*M7</f>
        <v>4.0000000000000001E-3</v>
      </c>
      <c r="I30" s="134">
        <v>1426</v>
      </c>
      <c r="J30" s="135">
        <f t="shared" si="0"/>
        <v>5.7039999999999997</v>
      </c>
      <c r="K30" s="136">
        <f>D30+H30</f>
        <v>7.0000000000000001E-3</v>
      </c>
      <c r="L30" s="222">
        <f>F30+J30</f>
        <v>9.9819999999999993</v>
      </c>
      <c r="M30" s="223"/>
    </row>
    <row r="31" spans="1:13" ht="14.45" customHeight="1">
      <c r="A31" s="192" t="s">
        <v>29</v>
      </c>
      <c r="B31" s="193"/>
      <c r="C31" s="7">
        <v>7.5000000000000002E-4</v>
      </c>
      <c r="D31" s="7">
        <f>C31*L7</f>
        <v>7.5000000000000002E-4</v>
      </c>
      <c r="E31" s="8">
        <v>35</v>
      </c>
      <c r="F31" s="8">
        <f>D31*E31</f>
        <v>2.6249999999999999E-2</v>
      </c>
      <c r="G31" s="102">
        <v>1E-3</v>
      </c>
      <c r="H31" s="133">
        <f>G31*L7</f>
        <v>1E-3</v>
      </c>
      <c r="I31" s="134">
        <v>35</v>
      </c>
      <c r="J31" s="135">
        <f>H31*I31</f>
        <v>3.5000000000000003E-2</v>
      </c>
      <c r="K31" s="136">
        <f>D31+H31</f>
        <v>1.75E-3</v>
      </c>
      <c r="L31" s="222">
        <f t="shared" ref="L31" si="1">F31+J31</f>
        <v>6.1249999999999999E-2</v>
      </c>
      <c r="M31" s="223"/>
    </row>
    <row r="32" spans="1:13" ht="14.45" customHeight="1">
      <c r="A32" s="192"/>
      <c r="B32" s="193"/>
      <c r="C32" s="7"/>
      <c r="D32" s="7"/>
      <c r="E32" s="8"/>
      <c r="F32" s="8">
        <f>SUM(F27:F31)</f>
        <v>15.273749999999998</v>
      </c>
      <c r="G32" s="102"/>
      <c r="H32" s="133"/>
      <c r="I32" s="134"/>
      <c r="J32" s="135">
        <f>SUM(J27:J31)</f>
        <v>20.364999999999998</v>
      </c>
      <c r="K32" s="136"/>
      <c r="L32" s="137"/>
      <c r="M32" s="138"/>
    </row>
    <row r="33" spans="1:13" ht="14.45" customHeight="1">
      <c r="A33" s="192" t="s">
        <v>52</v>
      </c>
      <c r="B33" s="193"/>
      <c r="C33" s="7">
        <v>0.1</v>
      </c>
      <c r="D33" s="7">
        <f>C33*L7</f>
        <v>0.1</v>
      </c>
      <c r="E33" s="8">
        <v>350</v>
      </c>
      <c r="F33" s="8">
        <f>D33*E33</f>
        <v>35</v>
      </c>
      <c r="G33" s="30">
        <v>0.1</v>
      </c>
      <c r="H33" s="133">
        <f>G33*M7</f>
        <v>0.1</v>
      </c>
      <c r="I33" s="134">
        <v>350</v>
      </c>
      <c r="J33" s="135">
        <f t="shared" ref="J33" si="2">H33*I33</f>
        <v>35</v>
      </c>
      <c r="K33" s="136">
        <f t="shared" ref="K33" si="3">D33+H33</f>
        <v>0.2</v>
      </c>
      <c r="L33" s="222">
        <f t="shared" ref="L33" si="4">F33+J33</f>
        <v>70</v>
      </c>
      <c r="M33" s="223"/>
    </row>
    <row r="34" spans="1:13" ht="14.45" customHeight="1">
      <c r="A34" s="192"/>
      <c r="B34" s="193"/>
      <c r="C34" s="7"/>
      <c r="D34" s="7"/>
      <c r="E34" s="8"/>
      <c r="F34" s="8"/>
      <c r="G34" s="30"/>
      <c r="H34" s="133"/>
      <c r="I34" s="134"/>
      <c r="J34" s="135"/>
      <c r="K34" s="136"/>
      <c r="L34" s="222"/>
      <c r="M34" s="223"/>
    </row>
    <row r="35" spans="1:13" ht="14.45" customHeight="1">
      <c r="A35" s="199" t="s">
        <v>42</v>
      </c>
      <c r="B35" s="200"/>
      <c r="C35" s="29">
        <v>1E-3</v>
      </c>
      <c r="D35" s="7">
        <f>C35*L7</f>
        <v>1E-3</v>
      </c>
      <c r="E35" s="8">
        <v>770</v>
      </c>
      <c r="F35" s="8">
        <f t="shared" ref="F35:F42" si="5">D35*E35</f>
        <v>0.77</v>
      </c>
      <c r="G35" s="102">
        <v>1E-3</v>
      </c>
      <c r="H35" s="133">
        <f>G35*M7</f>
        <v>1E-3</v>
      </c>
      <c r="I35" s="134">
        <v>770</v>
      </c>
      <c r="J35" s="135">
        <f t="shared" si="0"/>
        <v>0.77</v>
      </c>
      <c r="K35" s="136">
        <f t="shared" ref="K35:K42" si="6">D35+H35</f>
        <v>2E-3</v>
      </c>
      <c r="L35" s="222">
        <f>F35+J35</f>
        <v>1.54</v>
      </c>
      <c r="M35" s="223"/>
    </row>
    <row r="36" spans="1:13" ht="14.45" customHeight="1">
      <c r="A36" s="199" t="s">
        <v>26</v>
      </c>
      <c r="B36" s="200"/>
      <c r="C36" s="29">
        <v>7.0000000000000001E-3</v>
      </c>
      <c r="D36" s="7">
        <f>C36*L7</f>
        <v>7.0000000000000001E-3</v>
      </c>
      <c r="E36" s="8">
        <v>120</v>
      </c>
      <c r="F36" s="8">
        <f t="shared" si="5"/>
        <v>0.84</v>
      </c>
      <c r="G36" s="102">
        <v>7.0000000000000001E-3</v>
      </c>
      <c r="H36" s="133">
        <f>G36*M7</f>
        <v>7.0000000000000001E-3</v>
      </c>
      <c r="I36" s="134">
        <v>120</v>
      </c>
      <c r="J36" s="135">
        <f t="shared" si="0"/>
        <v>0.84</v>
      </c>
      <c r="K36" s="136">
        <f t="shared" si="6"/>
        <v>1.4E-2</v>
      </c>
      <c r="L36" s="222">
        <f>F36+J36</f>
        <v>1.68</v>
      </c>
      <c r="M36" s="223"/>
    </row>
    <row r="37" spans="1:13">
      <c r="A37" s="197"/>
      <c r="B37" s="198"/>
      <c r="C37" s="29"/>
      <c r="D37" s="7"/>
      <c r="E37" s="8"/>
      <c r="F37" s="8">
        <f>SUM(F35:F36)</f>
        <v>1.6099999999999999</v>
      </c>
      <c r="G37" s="102"/>
      <c r="H37" s="133"/>
      <c r="I37" s="134"/>
      <c r="J37" s="135">
        <f>SUM(J35:J36)</f>
        <v>1.6099999999999999</v>
      </c>
      <c r="K37" s="136"/>
      <c r="L37" s="137"/>
      <c r="M37" s="139"/>
    </row>
    <row r="38" spans="1:13" ht="14.45" customHeight="1">
      <c r="A38" s="192" t="s">
        <v>47</v>
      </c>
      <c r="B38" s="193"/>
      <c r="C38" s="7">
        <v>0.02</v>
      </c>
      <c r="D38" s="7">
        <f>C38*L7</f>
        <v>0.02</v>
      </c>
      <c r="E38" s="8">
        <v>94</v>
      </c>
      <c r="F38" s="8">
        <f t="shared" si="5"/>
        <v>1.8800000000000001</v>
      </c>
      <c r="G38" s="30">
        <v>0.03</v>
      </c>
      <c r="H38" s="133">
        <f>G38*M7</f>
        <v>0.03</v>
      </c>
      <c r="I38" s="134">
        <v>94</v>
      </c>
      <c r="J38" s="135">
        <f t="shared" si="0"/>
        <v>2.82</v>
      </c>
      <c r="K38" s="136">
        <f t="shared" si="6"/>
        <v>0.05</v>
      </c>
      <c r="L38" s="222">
        <f>F38+J38</f>
        <v>4.7</v>
      </c>
      <c r="M38" s="223"/>
    </row>
    <row r="39" spans="1:13" ht="14.45" customHeight="1">
      <c r="A39" s="192"/>
      <c r="B39" s="193"/>
      <c r="C39" s="7"/>
      <c r="D39" s="7"/>
      <c r="E39" s="8"/>
      <c r="F39" s="8"/>
      <c r="G39" s="102"/>
      <c r="H39" s="133"/>
      <c r="I39" s="134"/>
      <c r="J39" s="135"/>
      <c r="K39" s="136"/>
      <c r="L39" s="222"/>
      <c r="M39" s="223"/>
    </row>
    <row r="40" spans="1:13" ht="14.45" customHeight="1">
      <c r="A40" s="192" t="s">
        <v>38</v>
      </c>
      <c r="B40" s="193"/>
      <c r="C40" s="7">
        <v>0.04</v>
      </c>
      <c r="D40" s="7">
        <f>C40*L7</f>
        <v>0.04</v>
      </c>
      <c r="E40" s="8">
        <v>92</v>
      </c>
      <c r="F40" s="8">
        <f t="shared" si="5"/>
        <v>3.68</v>
      </c>
      <c r="G40" s="102">
        <v>0.04</v>
      </c>
      <c r="H40" s="133">
        <f>G40*M7</f>
        <v>0.04</v>
      </c>
      <c r="I40" s="134">
        <v>92</v>
      </c>
      <c r="J40" s="135">
        <f t="shared" si="0"/>
        <v>3.68</v>
      </c>
      <c r="K40" s="136">
        <f t="shared" si="6"/>
        <v>0.08</v>
      </c>
      <c r="L40" s="222">
        <f t="shared" ref="L40:L42" si="7">F40+J40</f>
        <v>7.36</v>
      </c>
      <c r="M40" s="223"/>
    </row>
    <row r="41" spans="1:13" ht="14.45" customHeight="1">
      <c r="A41" s="192"/>
      <c r="B41" s="193"/>
      <c r="C41" s="7"/>
      <c r="D41" s="7"/>
      <c r="E41" s="8"/>
      <c r="F41" s="8"/>
      <c r="G41" s="102"/>
      <c r="H41" s="30"/>
      <c r="I41" s="134"/>
      <c r="J41" s="135"/>
      <c r="K41" s="136"/>
      <c r="L41" s="222"/>
      <c r="M41" s="223"/>
    </row>
    <row r="42" spans="1:13" ht="14.45" customHeight="1">
      <c r="A42" s="192" t="s">
        <v>102</v>
      </c>
      <c r="B42" s="193"/>
      <c r="C42" s="26">
        <v>9.2999999999999999E-2</v>
      </c>
      <c r="D42" s="7">
        <f>C42*M7</f>
        <v>9.2999999999999999E-2</v>
      </c>
      <c r="E42" s="8">
        <v>270</v>
      </c>
      <c r="F42" s="8">
        <f t="shared" si="5"/>
        <v>25.11</v>
      </c>
      <c r="G42" s="104">
        <v>0.155</v>
      </c>
      <c r="H42" s="30">
        <f>G42*M7</f>
        <v>0.155</v>
      </c>
      <c r="I42" s="134">
        <v>270</v>
      </c>
      <c r="J42" s="135">
        <f>H42*I42</f>
        <v>41.85</v>
      </c>
      <c r="K42" s="136">
        <f t="shared" si="6"/>
        <v>0.248</v>
      </c>
      <c r="L42" s="222">
        <f t="shared" si="7"/>
        <v>66.960000000000008</v>
      </c>
      <c r="M42" s="223"/>
    </row>
    <row r="43" spans="1:13" ht="14.45" customHeight="1">
      <c r="A43" s="192"/>
      <c r="B43" s="193"/>
      <c r="C43" s="7"/>
      <c r="D43" s="7"/>
      <c r="E43" s="8"/>
      <c r="F43" s="8"/>
      <c r="G43" s="30"/>
      <c r="H43" s="30"/>
      <c r="I43" s="140"/>
      <c r="J43" s="135"/>
      <c r="K43" s="136"/>
      <c r="L43" s="222"/>
      <c r="M43" s="223"/>
    </row>
    <row r="44" spans="1:13" ht="14.45" customHeight="1">
      <c r="A44" s="192" t="s">
        <v>28</v>
      </c>
      <c r="B44" s="193"/>
      <c r="C44" s="7">
        <v>0.04</v>
      </c>
      <c r="D44" s="15">
        <f>C44*L7</f>
        <v>0.04</v>
      </c>
      <c r="E44" s="16">
        <v>300</v>
      </c>
      <c r="F44" s="16">
        <f t="shared" ref="F44:F51" si="8">D44*E44</f>
        <v>12</v>
      </c>
      <c r="G44" s="30">
        <v>4.8000000000000001E-2</v>
      </c>
      <c r="H44" s="30">
        <f>G44*M7</f>
        <v>4.8000000000000001E-2</v>
      </c>
      <c r="I44" s="134">
        <v>300</v>
      </c>
      <c r="J44" s="135">
        <f t="shared" ref="J44:J51" si="9">H44*I44</f>
        <v>14.4</v>
      </c>
      <c r="K44" s="136">
        <f t="shared" ref="K44:K51" si="10">D44+H44</f>
        <v>8.7999999999999995E-2</v>
      </c>
      <c r="L44" s="222">
        <f t="shared" ref="L44:L48" si="11">F44+J44</f>
        <v>26.4</v>
      </c>
      <c r="M44" s="223"/>
    </row>
    <row r="45" spans="1:13" ht="14.45" customHeight="1">
      <c r="A45" s="192" t="s">
        <v>24</v>
      </c>
      <c r="B45" s="193"/>
      <c r="C45" s="15">
        <v>0.13300000000000001</v>
      </c>
      <c r="D45" s="7">
        <f>C45*L7</f>
        <v>0.13300000000000001</v>
      </c>
      <c r="E45" s="8">
        <v>70</v>
      </c>
      <c r="F45" s="8">
        <f t="shared" si="8"/>
        <v>9.31</v>
      </c>
      <c r="G45" s="30">
        <v>0.16600000000000001</v>
      </c>
      <c r="H45" s="30">
        <f>G45*M7</f>
        <v>0.16600000000000001</v>
      </c>
      <c r="I45" s="134">
        <v>70</v>
      </c>
      <c r="J45" s="135">
        <f t="shared" si="9"/>
        <v>11.620000000000001</v>
      </c>
      <c r="K45" s="136">
        <f t="shared" si="10"/>
        <v>0.29900000000000004</v>
      </c>
      <c r="L45" s="222">
        <f t="shared" si="11"/>
        <v>20.93</v>
      </c>
      <c r="M45" s="223"/>
    </row>
    <row r="46" spans="1:13">
      <c r="A46" s="192" t="s">
        <v>53</v>
      </c>
      <c r="B46" s="193"/>
      <c r="C46" s="7">
        <v>0.01</v>
      </c>
      <c r="D46" s="15">
        <f>C46*L7</f>
        <v>0.01</v>
      </c>
      <c r="E46" s="16">
        <v>50</v>
      </c>
      <c r="F46" s="16">
        <f t="shared" si="8"/>
        <v>0.5</v>
      </c>
      <c r="G46" s="30">
        <v>1.2500000000000001E-2</v>
      </c>
      <c r="H46" s="30">
        <f>G46*M7</f>
        <v>1.2500000000000001E-2</v>
      </c>
      <c r="I46" s="134">
        <v>50</v>
      </c>
      <c r="J46" s="135">
        <f t="shared" si="9"/>
        <v>0.625</v>
      </c>
      <c r="K46" s="136">
        <f t="shared" si="10"/>
        <v>2.2499999999999999E-2</v>
      </c>
      <c r="L46" s="222">
        <f t="shared" si="11"/>
        <v>1.125</v>
      </c>
      <c r="M46" s="223"/>
    </row>
    <row r="47" spans="1:13" ht="14.45" customHeight="1">
      <c r="A47" s="192" t="s">
        <v>27</v>
      </c>
      <c r="B47" s="193"/>
      <c r="C47" s="15">
        <v>1.0659999999999999E-2</v>
      </c>
      <c r="D47" s="7">
        <f>C47*L7</f>
        <v>1.0659999999999999E-2</v>
      </c>
      <c r="E47" s="8">
        <v>65</v>
      </c>
      <c r="F47" s="8">
        <f t="shared" si="8"/>
        <v>0.69289999999999996</v>
      </c>
      <c r="G47" s="30">
        <v>1.333E-2</v>
      </c>
      <c r="H47" s="30">
        <f>G47*M7</f>
        <v>1.333E-2</v>
      </c>
      <c r="I47" s="134">
        <v>65</v>
      </c>
      <c r="J47" s="135">
        <f t="shared" si="9"/>
        <v>0.86644999999999994</v>
      </c>
      <c r="K47" s="136">
        <f t="shared" si="10"/>
        <v>2.3989999999999997E-2</v>
      </c>
      <c r="L47" s="222">
        <f t="shared" si="11"/>
        <v>1.5593499999999998</v>
      </c>
      <c r="M47" s="223"/>
    </row>
    <row r="48" spans="1:13">
      <c r="A48" s="192" t="s">
        <v>35</v>
      </c>
      <c r="B48" s="193"/>
      <c r="C48" s="7">
        <v>8.0000000000000002E-3</v>
      </c>
      <c r="D48" s="15">
        <f>C48*L7</f>
        <v>8.0000000000000002E-3</v>
      </c>
      <c r="E48" s="16">
        <v>85</v>
      </c>
      <c r="F48" s="16">
        <f t="shared" si="8"/>
        <v>0.68</v>
      </c>
      <c r="G48" s="30">
        <v>0.01</v>
      </c>
      <c r="H48" s="30">
        <f>G48*M7</f>
        <v>0.01</v>
      </c>
      <c r="I48" s="134">
        <v>85</v>
      </c>
      <c r="J48" s="135">
        <f t="shared" si="9"/>
        <v>0.85</v>
      </c>
      <c r="K48" s="136">
        <f t="shared" si="10"/>
        <v>1.8000000000000002E-2</v>
      </c>
      <c r="L48" s="222">
        <f t="shared" si="11"/>
        <v>1.53</v>
      </c>
      <c r="M48" s="223"/>
    </row>
    <row r="49" spans="1:13">
      <c r="A49" s="192" t="s">
        <v>54</v>
      </c>
      <c r="B49" s="193"/>
      <c r="C49" s="7">
        <v>2E-3</v>
      </c>
      <c r="D49" s="7">
        <f>C49*L7</f>
        <v>2E-3</v>
      </c>
      <c r="E49" s="8">
        <v>195</v>
      </c>
      <c r="F49" s="8">
        <f t="shared" si="8"/>
        <v>0.39</v>
      </c>
      <c r="G49" s="102">
        <v>2.5000000000000001E-3</v>
      </c>
      <c r="H49" s="133">
        <f>G49*M7</f>
        <v>2.5000000000000001E-3</v>
      </c>
      <c r="I49" s="134">
        <v>195</v>
      </c>
      <c r="J49" s="135">
        <f t="shared" si="9"/>
        <v>0.48749999999999999</v>
      </c>
      <c r="K49" s="136">
        <f t="shared" si="10"/>
        <v>4.5000000000000005E-3</v>
      </c>
      <c r="L49" s="222">
        <f t="shared" ref="L49:L51" si="12">F49+J49</f>
        <v>0.87749999999999995</v>
      </c>
      <c r="M49" s="223"/>
    </row>
    <row r="50" spans="1:13" ht="14.45" customHeight="1">
      <c r="A50" s="192" t="s">
        <v>55</v>
      </c>
      <c r="B50" s="193"/>
      <c r="C50" s="26">
        <v>4.0000000000000002E-4</v>
      </c>
      <c r="D50" s="7">
        <f>C50*L7</f>
        <v>4.0000000000000002E-4</v>
      </c>
      <c r="E50" s="8">
        <v>2050</v>
      </c>
      <c r="F50" s="8">
        <f t="shared" si="8"/>
        <v>0.82000000000000006</v>
      </c>
      <c r="G50" s="104">
        <v>5.0000000000000001E-4</v>
      </c>
      <c r="H50" s="133">
        <f>G50*M7</f>
        <v>5.0000000000000001E-4</v>
      </c>
      <c r="I50" s="134">
        <v>2050</v>
      </c>
      <c r="J50" s="135">
        <f t="shared" si="9"/>
        <v>1.0249999999999999</v>
      </c>
      <c r="K50" s="136">
        <f t="shared" si="10"/>
        <v>8.9999999999999998E-4</v>
      </c>
      <c r="L50" s="222">
        <f t="shared" si="12"/>
        <v>1.845</v>
      </c>
      <c r="M50" s="223"/>
    </row>
    <row r="51" spans="1:13" ht="14.45" customHeight="1">
      <c r="A51" s="192" t="s">
        <v>29</v>
      </c>
      <c r="B51" s="193"/>
      <c r="C51" s="26">
        <v>2.9999999999999997E-4</v>
      </c>
      <c r="D51" s="7">
        <f>C51*L7</f>
        <v>2.9999999999999997E-4</v>
      </c>
      <c r="E51" s="8">
        <v>35</v>
      </c>
      <c r="F51" s="8">
        <f t="shared" si="8"/>
        <v>1.0499999999999999E-2</v>
      </c>
      <c r="G51" s="104">
        <v>3.6999999999999999E-4</v>
      </c>
      <c r="H51" s="133">
        <f>G51*M7</f>
        <v>3.6999999999999999E-4</v>
      </c>
      <c r="I51" s="134">
        <v>35</v>
      </c>
      <c r="J51" s="135">
        <f t="shared" si="9"/>
        <v>1.295E-2</v>
      </c>
      <c r="K51" s="136">
        <f t="shared" si="10"/>
        <v>6.7000000000000002E-4</v>
      </c>
      <c r="L51" s="222">
        <f t="shared" si="12"/>
        <v>2.3449999999999999E-2</v>
      </c>
      <c r="M51" s="223"/>
    </row>
    <row r="52" spans="1:13">
      <c r="A52" s="187"/>
      <c r="B52" s="188"/>
      <c r="C52" s="7"/>
      <c r="D52" s="7"/>
      <c r="E52" s="8"/>
      <c r="F52" s="8">
        <f>SUM(F44:F51)</f>
        <v>24.403400000000005</v>
      </c>
      <c r="G52" s="102"/>
      <c r="H52" s="133"/>
      <c r="I52" s="134"/>
      <c r="J52" s="135">
        <f>SUM(J44:J51)</f>
        <v>29.886900000000004</v>
      </c>
      <c r="K52" s="136"/>
      <c r="L52" s="137"/>
      <c r="M52" s="139"/>
    </row>
    <row r="53" spans="1:13" ht="14.45" customHeight="1">
      <c r="A53" s="187" t="s">
        <v>33</v>
      </c>
      <c r="B53" s="188"/>
      <c r="C53" s="7">
        <v>8.7480000000000002E-2</v>
      </c>
      <c r="D53" s="7">
        <f>C53*L7</f>
        <v>8.7480000000000002E-2</v>
      </c>
      <c r="E53" s="8">
        <v>770</v>
      </c>
      <c r="F53" s="8">
        <f t="shared" ref="F53:F72" si="13">D53*E53</f>
        <v>67.3596</v>
      </c>
      <c r="G53" s="102">
        <v>9.7199999999999995E-2</v>
      </c>
      <c r="H53" s="133">
        <f>G53*M7</f>
        <v>9.7199999999999995E-2</v>
      </c>
      <c r="I53" s="134">
        <v>770</v>
      </c>
      <c r="J53" s="135">
        <f t="shared" ref="J53:J72" si="14">H53*I53</f>
        <v>74.843999999999994</v>
      </c>
      <c r="K53" s="136">
        <f t="shared" ref="K53:K72" si="15">D53+H53</f>
        <v>0.18468000000000001</v>
      </c>
      <c r="L53" s="222">
        <f t="shared" ref="L53:L72" si="16">F53+J53</f>
        <v>142.20359999999999</v>
      </c>
      <c r="M53" s="223"/>
    </row>
    <row r="54" spans="1:13" s="95" customFormat="1" ht="14.45" customHeight="1">
      <c r="A54" s="187" t="s">
        <v>25</v>
      </c>
      <c r="B54" s="188"/>
      <c r="C54" s="7">
        <v>2.0750000000000001E-2</v>
      </c>
      <c r="D54" s="7">
        <f>C54*L7</f>
        <v>2.0750000000000001E-2</v>
      </c>
      <c r="E54" s="8">
        <v>111</v>
      </c>
      <c r="F54" s="8">
        <f t="shared" si="13"/>
        <v>2.3032500000000002</v>
      </c>
      <c r="G54" s="102">
        <v>2.3060000000000001E-2</v>
      </c>
      <c r="H54" s="133">
        <f>G54*M7</f>
        <v>2.3060000000000001E-2</v>
      </c>
      <c r="I54" s="134">
        <v>111</v>
      </c>
      <c r="J54" s="135">
        <f t="shared" si="14"/>
        <v>2.55966</v>
      </c>
      <c r="K54" s="136">
        <f t="shared" si="15"/>
        <v>4.3810000000000002E-2</v>
      </c>
      <c r="L54" s="222">
        <f t="shared" ref="L54:L56" si="17">F54+J54</f>
        <v>4.8629100000000003</v>
      </c>
      <c r="M54" s="223"/>
    </row>
    <row r="55" spans="1:13" s="95" customFormat="1" ht="14.45" customHeight="1">
      <c r="A55" s="187" t="s">
        <v>38</v>
      </c>
      <c r="B55" s="188"/>
      <c r="C55" s="7">
        <v>1.7149999999999999E-2</v>
      </c>
      <c r="D55" s="7">
        <f>C55*L7</f>
        <v>1.7149999999999999E-2</v>
      </c>
      <c r="E55" s="8">
        <v>92</v>
      </c>
      <c r="F55" s="8">
        <f t="shared" si="13"/>
        <v>1.5777999999999999</v>
      </c>
      <c r="G55" s="102">
        <v>1.9060000000000001E-2</v>
      </c>
      <c r="H55" s="133">
        <f>G55*M7</f>
        <v>1.9060000000000001E-2</v>
      </c>
      <c r="I55" s="134">
        <v>92</v>
      </c>
      <c r="J55" s="135">
        <f t="shared" si="14"/>
        <v>1.75352</v>
      </c>
      <c r="K55" s="136">
        <f t="shared" si="15"/>
        <v>3.6209999999999999E-2</v>
      </c>
      <c r="L55" s="222">
        <f t="shared" si="17"/>
        <v>3.3313199999999998</v>
      </c>
      <c r="M55" s="223"/>
    </row>
    <row r="56" spans="1:13" s="95" customFormat="1" ht="14.45" customHeight="1">
      <c r="A56" s="187" t="s">
        <v>30</v>
      </c>
      <c r="B56" s="188"/>
      <c r="C56" s="7">
        <v>9.9500000000000005E-3</v>
      </c>
      <c r="D56" s="7">
        <f>C56*L7</f>
        <v>9.9500000000000005E-3</v>
      </c>
      <c r="E56" s="8">
        <v>210</v>
      </c>
      <c r="F56" s="8">
        <f t="shared" si="13"/>
        <v>2.0895000000000001</v>
      </c>
      <c r="G56" s="102">
        <v>1.106E-2</v>
      </c>
      <c r="H56" s="133">
        <f>G56*M7</f>
        <v>1.106E-2</v>
      </c>
      <c r="I56" s="134">
        <v>210</v>
      </c>
      <c r="J56" s="135">
        <f t="shared" si="14"/>
        <v>2.3226</v>
      </c>
      <c r="K56" s="136">
        <f t="shared" si="15"/>
        <v>2.1010000000000001E-2</v>
      </c>
      <c r="L56" s="222">
        <f t="shared" si="17"/>
        <v>4.4121000000000006</v>
      </c>
      <c r="M56" s="223"/>
    </row>
    <row r="57" spans="1:13" ht="14.45" customHeight="1">
      <c r="A57" s="187" t="s">
        <v>19</v>
      </c>
      <c r="B57" s="188"/>
      <c r="C57" s="7">
        <v>6.3499999999999997E-3</v>
      </c>
      <c r="D57" s="7">
        <f>C57*L7</f>
        <v>6.3499999999999997E-3</v>
      </c>
      <c r="E57" s="8">
        <v>1426</v>
      </c>
      <c r="F57" s="8">
        <f t="shared" si="13"/>
        <v>9.0550999999999995</v>
      </c>
      <c r="G57" s="102">
        <v>7.0600000000000003E-3</v>
      </c>
      <c r="H57" s="133">
        <f>G57*M7</f>
        <v>7.0600000000000003E-3</v>
      </c>
      <c r="I57" s="134">
        <v>1426</v>
      </c>
      <c r="J57" s="135">
        <f t="shared" si="14"/>
        <v>10.06756</v>
      </c>
      <c r="K57" s="136">
        <f t="shared" si="15"/>
        <v>1.341E-2</v>
      </c>
      <c r="L57" s="222">
        <f t="shared" ref="L57" si="18">F57+J57</f>
        <v>19.12266</v>
      </c>
      <c r="M57" s="223"/>
    </row>
    <row r="58" spans="1:13" ht="14.45" customHeight="1">
      <c r="A58" s="192" t="s">
        <v>29</v>
      </c>
      <c r="B58" s="193"/>
      <c r="C58" s="26">
        <v>2.3000000000000001E-4</v>
      </c>
      <c r="D58" s="7">
        <f>C58*L7</f>
        <v>2.3000000000000001E-4</v>
      </c>
      <c r="E58" s="8">
        <v>35</v>
      </c>
      <c r="F58" s="8">
        <f t="shared" si="13"/>
        <v>8.0499999999999999E-3</v>
      </c>
      <c r="G58" s="80">
        <v>2.5999999999999998E-4</v>
      </c>
      <c r="H58" s="133">
        <f>G58*M7</f>
        <v>2.5999999999999998E-4</v>
      </c>
      <c r="I58" s="134">
        <v>35</v>
      </c>
      <c r="J58" s="135">
        <f t="shared" si="14"/>
        <v>9.0999999999999987E-3</v>
      </c>
      <c r="K58" s="136">
        <f t="shared" si="15"/>
        <v>4.8999999999999998E-4</v>
      </c>
      <c r="L58" s="222">
        <f t="shared" si="16"/>
        <v>1.7149999999999999E-2</v>
      </c>
      <c r="M58" s="223"/>
    </row>
    <row r="59" spans="1:13">
      <c r="A59" s="192"/>
      <c r="B59" s="193"/>
      <c r="C59" s="7"/>
      <c r="D59" s="7"/>
      <c r="E59" s="8"/>
      <c r="F59" s="8">
        <f>SUM(F53:F58)</f>
        <v>82.393299999999996</v>
      </c>
      <c r="G59" s="30"/>
      <c r="H59" s="133"/>
      <c r="I59" s="134"/>
      <c r="J59" s="135">
        <f>SUM(J53:J58)</f>
        <v>91.556439999999981</v>
      </c>
      <c r="K59" s="136"/>
      <c r="L59" s="222"/>
      <c r="M59" s="223"/>
    </row>
    <row r="60" spans="1:13">
      <c r="A60" s="192" t="s">
        <v>124</v>
      </c>
      <c r="B60" s="193"/>
      <c r="C60" s="7">
        <v>5.2499999999999998E-2</v>
      </c>
      <c r="D60" s="7">
        <f>C60*L7</f>
        <v>5.2499999999999998E-2</v>
      </c>
      <c r="E60" s="8">
        <v>75</v>
      </c>
      <c r="F60" s="8">
        <f t="shared" si="13"/>
        <v>3.9375</v>
      </c>
      <c r="G60" s="30">
        <v>6.3E-2</v>
      </c>
      <c r="H60" s="133">
        <f>G60*M7</f>
        <v>6.3E-2</v>
      </c>
      <c r="I60" s="134">
        <v>75</v>
      </c>
      <c r="J60" s="135">
        <f t="shared" si="14"/>
        <v>4.7249999999999996</v>
      </c>
      <c r="K60" s="136">
        <f t="shared" si="15"/>
        <v>0.11549999999999999</v>
      </c>
      <c r="L60" s="222">
        <f t="shared" si="16"/>
        <v>8.6624999999999996</v>
      </c>
      <c r="M60" s="223"/>
    </row>
    <row r="61" spans="1:13">
      <c r="A61" s="192" t="s">
        <v>24</v>
      </c>
      <c r="B61" s="193"/>
      <c r="C61" s="7">
        <v>0.08</v>
      </c>
      <c r="D61" s="7">
        <f>C61*L7</f>
        <v>0.08</v>
      </c>
      <c r="E61" s="8">
        <v>70</v>
      </c>
      <c r="F61" s="8">
        <f t="shared" si="13"/>
        <v>5.6000000000000005</v>
      </c>
      <c r="G61" s="30">
        <v>9.6000000000000002E-2</v>
      </c>
      <c r="H61" s="133">
        <f>G61*M7</f>
        <v>9.6000000000000002E-2</v>
      </c>
      <c r="I61" s="134">
        <v>70</v>
      </c>
      <c r="J61" s="135">
        <f t="shared" si="14"/>
        <v>6.72</v>
      </c>
      <c r="K61" s="136">
        <f t="shared" si="15"/>
        <v>0.17599999999999999</v>
      </c>
      <c r="L61" s="222">
        <f t="shared" si="16"/>
        <v>12.32</v>
      </c>
      <c r="M61" s="223"/>
    </row>
    <row r="62" spans="1:13">
      <c r="A62" s="192" t="s">
        <v>53</v>
      </c>
      <c r="B62" s="193"/>
      <c r="C62" s="7">
        <v>0.03</v>
      </c>
      <c r="D62" s="7">
        <f>C62*L7</f>
        <v>0.03</v>
      </c>
      <c r="E62" s="8">
        <v>50</v>
      </c>
      <c r="F62" s="8">
        <f t="shared" si="13"/>
        <v>1.5</v>
      </c>
      <c r="G62" s="30">
        <v>3.5999999999999997E-2</v>
      </c>
      <c r="H62" s="133">
        <f>G62*M7</f>
        <v>3.5999999999999997E-2</v>
      </c>
      <c r="I62" s="134">
        <v>50</v>
      </c>
      <c r="J62" s="135">
        <f t="shared" si="14"/>
        <v>1.7999999999999998</v>
      </c>
      <c r="K62" s="136">
        <f t="shared" si="15"/>
        <v>6.6000000000000003E-2</v>
      </c>
      <c r="L62" s="222">
        <f t="shared" si="16"/>
        <v>3.3</v>
      </c>
      <c r="M62" s="223"/>
    </row>
    <row r="63" spans="1:13">
      <c r="A63" s="192" t="s">
        <v>27</v>
      </c>
      <c r="B63" s="193"/>
      <c r="C63" s="7">
        <v>3.2000000000000001E-2</v>
      </c>
      <c r="D63" s="7">
        <f>C63*L7</f>
        <v>3.2000000000000001E-2</v>
      </c>
      <c r="E63" s="8">
        <v>65</v>
      </c>
      <c r="F63" s="8">
        <f t="shared" si="13"/>
        <v>2.08</v>
      </c>
      <c r="G63" s="30">
        <v>3.8399999999999997E-2</v>
      </c>
      <c r="H63" s="133">
        <f>G63*M7</f>
        <v>3.8399999999999997E-2</v>
      </c>
      <c r="I63" s="134">
        <v>65</v>
      </c>
      <c r="J63" s="135">
        <f t="shared" si="14"/>
        <v>2.496</v>
      </c>
      <c r="K63" s="136">
        <f t="shared" si="15"/>
        <v>7.039999999999999E-2</v>
      </c>
      <c r="L63" s="222">
        <f t="shared" si="16"/>
        <v>4.5760000000000005</v>
      </c>
      <c r="M63" s="223"/>
    </row>
    <row r="64" spans="1:13" s="95" customFormat="1">
      <c r="A64" s="192" t="s">
        <v>21</v>
      </c>
      <c r="B64" s="193"/>
      <c r="C64" s="7">
        <v>2.2499999999999999E-2</v>
      </c>
      <c r="D64" s="7">
        <f>C64*L7</f>
        <v>2.2499999999999999E-2</v>
      </c>
      <c r="E64" s="8">
        <v>523</v>
      </c>
      <c r="F64" s="8">
        <f t="shared" si="13"/>
        <v>11.7675</v>
      </c>
      <c r="G64" s="30">
        <v>2.7E-2</v>
      </c>
      <c r="H64" s="133">
        <f>G64*M7</f>
        <v>2.7E-2</v>
      </c>
      <c r="I64" s="134">
        <v>523</v>
      </c>
      <c r="J64" s="135">
        <f t="shared" si="14"/>
        <v>14.121</v>
      </c>
      <c r="K64" s="136">
        <f t="shared" si="15"/>
        <v>4.9500000000000002E-2</v>
      </c>
      <c r="L64" s="222">
        <f t="shared" ref="L64:L66" si="19">F64+J64</f>
        <v>25.888500000000001</v>
      </c>
      <c r="M64" s="223"/>
    </row>
    <row r="65" spans="1:13" s="95" customFormat="1">
      <c r="A65" s="192" t="s">
        <v>22</v>
      </c>
      <c r="B65" s="193"/>
      <c r="C65" s="7">
        <v>1.1000000000000001E-3</v>
      </c>
      <c r="D65" s="7">
        <f>C65*L7</f>
        <v>1.1000000000000001E-3</v>
      </c>
      <c r="E65" s="8">
        <v>60</v>
      </c>
      <c r="F65" s="8">
        <f t="shared" si="13"/>
        <v>6.6000000000000003E-2</v>
      </c>
      <c r="G65" s="30">
        <v>1.32E-3</v>
      </c>
      <c r="H65" s="133">
        <f>G65*M7</f>
        <v>1.32E-3</v>
      </c>
      <c r="I65" s="134">
        <v>60</v>
      </c>
      <c r="J65" s="135">
        <f t="shared" si="14"/>
        <v>7.9199999999999993E-2</v>
      </c>
      <c r="K65" s="136">
        <f t="shared" si="15"/>
        <v>2.4200000000000003E-3</v>
      </c>
      <c r="L65" s="222">
        <f t="shared" si="19"/>
        <v>0.1452</v>
      </c>
      <c r="M65" s="223"/>
    </row>
    <row r="66" spans="1:13" s="95" customFormat="1">
      <c r="A66" s="192" t="s">
        <v>19</v>
      </c>
      <c r="B66" s="193"/>
      <c r="C66" s="7">
        <v>1.1000000000000001E-3</v>
      </c>
      <c r="D66" s="7">
        <f>C66*L7</f>
        <v>1.1000000000000001E-3</v>
      </c>
      <c r="E66" s="8">
        <v>1426</v>
      </c>
      <c r="F66" s="8">
        <f t="shared" si="13"/>
        <v>1.5686</v>
      </c>
      <c r="G66" s="30">
        <v>1.32E-3</v>
      </c>
      <c r="H66" s="133">
        <f>G66*M7</f>
        <v>1.32E-3</v>
      </c>
      <c r="I66" s="134">
        <v>1426</v>
      </c>
      <c r="J66" s="135">
        <f t="shared" si="14"/>
        <v>1.88232</v>
      </c>
      <c r="K66" s="136">
        <f t="shared" si="15"/>
        <v>2.4200000000000003E-3</v>
      </c>
      <c r="L66" s="222">
        <f t="shared" si="19"/>
        <v>3.45092</v>
      </c>
      <c r="M66" s="223"/>
    </row>
    <row r="67" spans="1:13">
      <c r="A67" s="192" t="s">
        <v>54</v>
      </c>
      <c r="B67" s="193"/>
      <c r="C67" s="7">
        <v>4.0000000000000001E-3</v>
      </c>
      <c r="D67" s="7">
        <f>C67*L7</f>
        <v>4.0000000000000001E-3</v>
      </c>
      <c r="E67" s="8">
        <v>195</v>
      </c>
      <c r="F67" s="8">
        <f t="shared" si="13"/>
        <v>0.78</v>
      </c>
      <c r="G67" s="30">
        <v>4.0000000000000001E-3</v>
      </c>
      <c r="H67" s="133">
        <f>G67*M7</f>
        <v>4.0000000000000001E-3</v>
      </c>
      <c r="I67" s="134">
        <v>195</v>
      </c>
      <c r="J67" s="135">
        <f t="shared" si="14"/>
        <v>0.78</v>
      </c>
      <c r="K67" s="136">
        <f t="shared" si="15"/>
        <v>8.0000000000000002E-3</v>
      </c>
      <c r="L67" s="222">
        <f t="shared" si="16"/>
        <v>1.56</v>
      </c>
      <c r="M67" s="223"/>
    </row>
    <row r="68" spans="1:13">
      <c r="A68" s="192" t="s">
        <v>29</v>
      </c>
      <c r="B68" s="193"/>
      <c r="C68" s="26">
        <v>5.0000000000000001E-4</v>
      </c>
      <c r="D68" s="7">
        <f>C68*L7</f>
        <v>5.0000000000000001E-4</v>
      </c>
      <c r="E68" s="8">
        <v>35</v>
      </c>
      <c r="F68" s="8">
        <f t="shared" si="13"/>
        <v>1.7500000000000002E-2</v>
      </c>
      <c r="G68" s="80">
        <v>5.0000000000000001E-4</v>
      </c>
      <c r="H68" s="133">
        <f>G68*M7</f>
        <v>5.0000000000000001E-4</v>
      </c>
      <c r="I68" s="134">
        <v>35</v>
      </c>
      <c r="J68" s="135">
        <f t="shared" si="14"/>
        <v>1.7500000000000002E-2</v>
      </c>
      <c r="K68" s="136">
        <f t="shared" si="15"/>
        <v>1E-3</v>
      </c>
      <c r="L68" s="222">
        <f t="shared" si="16"/>
        <v>3.5000000000000003E-2</v>
      </c>
      <c r="M68" s="223"/>
    </row>
    <row r="69" spans="1:13">
      <c r="A69" s="192"/>
      <c r="B69" s="193"/>
      <c r="C69" s="26"/>
      <c r="D69" s="7"/>
      <c r="E69" s="8"/>
      <c r="F69" s="8">
        <f>SUM(F60:F68)</f>
        <v>27.3171</v>
      </c>
      <c r="G69" s="80"/>
      <c r="H69" s="133"/>
      <c r="I69" s="134"/>
      <c r="J69" s="135">
        <f>SUM(J60:J68)</f>
        <v>32.621020000000001</v>
      </c>
      <c r="K69" s="136"/>
      <c r="L69" s="137"/>
      <c r="M69" s="139"/>
    </row>
    <row r="70" spans="1:13" ht="14.45" customHeight="1">
      <c r="A70" s="187" t="s">
        <v>22</v>
      </c>
      <c r="B70" s="188"/>
      <c r="C70" s="7">
        <v>1E-3</v>
      </c>
      <c r="D70" s="7">
        <f>C70*L7</f>
        <v>1E-3</v>
      </c>
      <c r="E70" s="8">
        <v>60</v>
      </c>
      <c r="F70" s="8">
        <f t="shared" si="13"/>
        <v>0.06</v>
      </c>
      <c r="G70" s="30">
        <v>1E-3</v>
      </c>
      <c r="H70" s="133">
        <f>G70*M7</f>
        <v>1E-3</v>
      </c>
      <c r="I70" s="134">
        <v>60</v>
      </c>
      <c r="J70" s="135">
        <f t="shared" si="14"/>
        <v>0.06</v>
      </c>
      <c r="K70" s="136">
        <f t="shared" si="15"/>
        <v>2E-3</v>
      </c>
      <c r="L70" s="222">
        <f t="shared" si="16"/>
        <v>0.12</v>
      </c>
      <c r="M70" s="223"/>
    </row>
    <row r="71" spans="1:13" ht="14.45" customHeight="1">
      <c r="A71" s="187" t="s">
        <v>53</v>
      </c>
      <c r="B71" s="188"/>
      <c r="C71" s="26">
        <v>1.58E-3</v>
      </c>
      <c r="D71" s="7">
        <f>C71*L7</f>
        <v>1.58E-3</v>
      </c>
      <c r="E71" s="8">
        <v>50</v>
      </c>
      <c r="F71" s="8">
        <f t="shared" si="13"/>
        <v>7.9000000000000001E-2</v>
      </c>
      <c r="G71" s="80">
        <v>1.58E-3</v>
      </c>
      <c r="H71" s="133">
        <f>G71*M7</f>
        <v>1.58E-3</v>
      </c>
      <c r="I71" s="134">
        <v>50</v>
      </c>
      <c r="J71" s="135">
        <f t="shared" si="14"/>
        <v>7.9000000000000001E-2</v>
      </c>
      <c r="K71" s="136">
        <f t="shared" si="15"/>
        <v>3.16E-3</v>
      </c>
      <c r="L71" s="222">
        <f t="shared" si="16"/>
        <v>0.158</v>
      </c>
      <c r="M71" s="223"/>
    </row>
    <row r="72" spans="1:13" ht="14.45" customHeight="1">
      <c r="A72" s="187" t="s">
        <v>19</v>
      </c>
      <c r="B72" s="188"/>
      <c r="C72" s="7">
        <v>1E-3</v>
      </c>
      <c r="D72" s="7">
        <f>C72*L7</f>
        <v>1E-3</v>
      </c>
      <c r="E72" s="8">
        <v>1426</v>
      </c>
      <c r="F72" s="8">
        <f t="shared" si="13"/>
        <v>1.4259999999999999</v>
      </c>
      <c r="G72" s="102">
        <v>1E-3</v>
      </c>
      <c r="H72" s="133">
        <f>G72*M7</f>
        <v>1E-3</v>
      </c>
      <c r="I72" s="134">
        <v>1426</v>
      </c>
      <c r="J72" s="135">
        <f t="shared" si="14"/>
        <v>1.4259999999999999</v>
      </c>
      <c r="K72" s="136">
        <f t="shared" si="15"/>
        <v>2E-3</v>
      </c>
      <c r="L72" s="222">
        <f t="shared" si="16"/>
        <v>2.8519999999999999</v>
      </c>
      <c r="M72" s="223"/>
    </row>
    <row r="73" spans="1:13" ht="14.45" customHeight="1">
      <c r="A73" s="187" t="s">
        <v>55</v>
      </c>
      <c r="B73" s="188"/>
      <c r="C73" s="26">
        <v>1E-4</v>
      </c>
      <c r="D73" s="7">
        <f>C73*L7</f>
        <v>1E-4</v>
      </c>
      <c r="E73" s="8">
        <v>2050</v>
      </c>
      <c r="F73" s="8">
        <f>D73*E73</f>
        <v>0.20500000000000002</v>
      </c>
      <c r="G73" s="80">
        <v>1E-4</v>
      </c>
      <c r="H73" s="133">
        <f>G73*M7</f>
        <v>1E-4</v>
      </c>
      <c r="I73" s="134">
        <v>2050</v>
      </c>
      <c r="J73" s="135">
        <f>H73*I73</f>
        <v>0.20500000000000002</v>
      </c>
      <c r="K73" s="136">
        <f>D73+H73</f>
        <v>2.0000000000000001E-4</v>
      </c>
      <c r="L73" s="222">
        <f>F73+J73</f>
        <v>0.41000000000000003</v>
      </c>
      <c r="M73" s="226"/>
    </row>
    <row r="74" spans="1:13" ht="14.45" customHeight="1">
      <c r="A74" s="192"/>
      <c r="B74" s="193"/>
      <c r="C74" s="7"/>
      <c r="D74" s="7"/>
      <c r="E74" s="8"/>
      <c r="F74" s="8">
        <f>SUM(F70:F73)</f>
        <v>1.77</v>
      </c>
      <c r="G74" s="30"/>
      <c r="H74" s="133"/>
      <c r="I74" s="134"/>
      <c r="J74" s="135">
        <f>SUM(J70:J73)</f>
        <v>1.77</v>
      </c>
      <c r="K74" s="136"/>
      <c r="L74" s="137"/>
      <c r="M74" s="139"/>
    </row>
    <row r="75" spans="1:13" s="165" customFormat="1">
      <c r="A75" s="192" t="s">
        <v>106</v>
      </c>
      <c r="B75" s="193"/>
      <c r="C75" s="7">
        <v>2.86E-2</v>
      </c>
      <c r="D75" s="7">
        <f>C75*L7</f>
        <v>2.86E-2</v>
      </c>
      <c r="E75" s="8">
        <v>518.5</v>
      </c>
      <c r="F75" s="8">
        <f t="shared" ref="F75" si="20">D75*E75</f>
        <v>14.8291</v>
      </c>
      <c r="G75" s="111">
        <v>2.86E-2</v>
      </c>
      <c r="H75" s="122">
        <f>G75*M7</f>
        <v>2.86E-2</v>
      </c>
      <c r="I75" s="123">
        <v>518.5</v>
      </c>
      <c r="J75" s="124">
        <f t="shared" ref="J75" si="21">H75*I75</f>
        <v>14.8291</v>
      </c>
      <c r="K75" s="125">
        <f t="shared" ref="K75" si="22">D75+H75</f>
        <v>5.7200000000000001E-2</v>
      </c>
      <c r="L75" s="189">
        <f t="shared" ref="L75" si="23">F75+J75</f>
        <v>29.658200000000001</v>
      </c>
      <c r="M75" s="190"/>
    </row>
    <row r="76" spans="1:13" hidden="1">
      <c r="A76" s="192"/>
      <c r="B76" s="193"/>
      <c r="C76" s="7"/>
      <c r="D76" s="7">
        <f>C76*L7</f>
        <v>0</v>
      </c>
      <c r="E76" s="8"/>
      <c r="F76" s="8">
        <f t="shared" ref="F76" si="24">D76*E76</f>
        <v>0</v>
      </c>
      <c r="G76" s="30"/>
      <c r="H76" s="133">
        <f>G76*M7</f>
        <v>0</v>
      </c>
      <c r="I76" s="134"/>
      <c r="J76" s="135">
        <f t="shared" ref="J76" si="25">H76*I76</f>
        <v>0</v>
      </c>
      <c r="K76" s="136">
        <f t="shared" ref="K76" si="26">D76+H76</f>
        <v>0</v>
      </c>
      <c r="L76" s="222">
        <f t="shared" ref="L76" si="27">F76+J76</f>
        <v>0</v>
      </c>
      <c r="M76" s="223"/>
    </row>
    <row r="77" spans="1:13">
      <c r="A77" s="192"/>
      <c r="B77" s="193"/>
      <c r="C77" s="7"/>
      <c r="D77" s="7"/>
      <c r="E77" s="8"/>
      <c r="F77" s="8">
        <f>SUM(F75:F76)</f>
        <v>14.8291</v>
      </c>
      <c r="G77" s="30"/>
      <c r="H77" s="133"/>
      <c r="I77" s="134"/>
      <c r="J77" s="135">
        <f>SUM(J75:J76)</f>
        <v>14.8291</v>
      </c>
      <c r="K77" s="136"/>
      <c r="L77" s="137"/>
      <c r="M77" s="139"/>
    </row>
    <row r="78" spans="1:13">
      <c r="A78" s="187" t="s">
        <v>47</v>
      </c>
      <c r="B78" s="188"/>
      <c r="C78" s="7">
        <v>0.02</v>
      </c>
      <c r="D78" s="7">
        <f>C78*L7</f>
        <v>0.02</v>
      </c>
      <c r="E78" s="8">
        <v>94</v>
      </c>
      <c r="F78" s="8">
        <f>D78*E78</f>
        <v>1.8800000000000001</v>
      </c>
      <c r="G78" s="30">
        <v>0.03</v>
      </c>
      <c r="H78" s="133">
        <f>G78*M7</f>
        <v>0.03</v>
      </c>
      <c r="I78" s="134">
        <v>94</v>
      </c>
      <c r="J78" s="135">
        <f>H78*I78</f>
        <v>2.82</v>
      </c>
      <c r="K78" s="136">
        <f>D78+H78</f>
        <v>0.05</v>
      </c>
      <c r="L78" s="222">
        <f>F78+J78</f>
        <v>4.7</v>
      </c>
      <c r="M78" s="226"/>
    </row>
    <row r="79" spans="1:13">
      <c r="A79" s="187"/>
      <c r="B79" s="188"/>
      <c r="C79" s="7"/>
      <c r="D79" s="7"/>
      <c r="E79" s="8"/>
      <c r="F79" s="8"/>
      <c r="G79" s="30"/>
      <c r="H79" s="133"/>
      <c r="I79" s="134"/>
      <c r="J79" s="135"/>
      <c r="K79" s="136"/>
      <c r="L79" s="222"/>
      <c r="M79" s="226"/>
    </row>
    <row r="80" spans="1:13">
      <c r="A80" s="187" t="s">
        <v>38</v>
      </c>
      <c r="B80" s="188"/>
      <c r="C80" s="7">
        <v>0.05</v>
      </c>
      <c r="D80" s="7">
        <f>C80*L7</f>
        <v>0.05</v>
      </c>
      <c r="E80" s="8">
        <v>92</v>
      </c>
      <c r="F80" s="8">
        <f>D80*E80</f>
        <v>4.6000000000000005</v>
      </c>
      <c r="G80" s="30">
        <v>0.06</v>
      </c>
      <c r="H80" s="133">
        <f>G80*M7</f>
        <v>0.06</v>
      </c>
      <c r="I80" s="134">
        <v>92</v>
      </c>
      <c r="J80" s="135">
        <f>H80*I80</f>
        <v>5.52</v>
      </c>
      <c r="K80" s="136">
        <f>D80+H80</f>
        <v>0.11</v>
      </c>
      <c r="L80" s="222">
        <f>F80+J80</f>
        <v>10.120000000000001</v>
      </c>
      <c r="M80" s="226"/>
    </row>
    <row r="81" spans="1:13" ht="14.45" customHeight="1">
      <c r="A81" s="187"/>
      <c r="B81" s="188"/>
      <c r="C81" s="7"/>
      <c r="D81" s="7"/>
      <c r="E81" s="8"/>
      <c r="F81" s="8"/>
      <c r="G81" s="30"/>
      <c r="H81" s="30"/>
      <c r="I81" s="134"/>
      <c r="J81" s="135"/>
      <c r="K81" s="136"/>
      <c r="L81" s="137"/>
      <c r="M81" s="138"/>
    </row>
    <row r="82" spans="1:13">
      <c r="A82" s="201" t="s">
        <v>3</v>
      </c>
      <c r="B82" s="202"/>
      <c r="C82" s="9"/>
      <c r="D82" s="10"/>
      <c r="E82" s="10"/>
      <c r="F82" s="10">
        <f>F32+F33+F37+F38+F40+F42+F52+F59+F69+F74+F77+F78+F80</f>
        <v>239.74665000000005</v>
      </c>
      <c r="G82" s="141"/>
      <c r="H82" s="141"/>
      <c r="I82" s="142"/>
      <c r="J82" s="143">
        <f>J32+J33+J37+J38+J40+J42+J52+J59+J69+J74+J77+J78+J80</f>
        <v>284.32845999999989</v>
      </c>
      <c r="K82" s="136">
        <f>D82+H82</f>
        <v>0</v>
      </c>
      <c r="L82" s="224">
        <f>SUM(L27:L81)</f>
        <v>524.07511000000022</v>
      </c>
      <c r="M82" s="225"/>
    </row>
    <row r="83" spans="1:13">
      <c r="A83" s="39"/>
      <c r="B83" s="39"/>
      <c r="C83" s="39"/>
      <c r="D83" s="39"/>
      <c r="E83" s="39"/>
      <c r="F83" s="39"/>
      <c r="G83" s="40"/>
      <c r="H83" s="40"/>
      <c r="I83" s="40"/>
      <c r="J83" s="40"/>
      <c r="K83" s="40"/>
      <c r="L83" s="40"/>
      <c r="M83" s="40"/>
    </row>
    <row r="85" spans="1:13">
      <c r="E85" s="62" t="s">
        <v>56</v>
      </c>
      <c r="F85" s="25">
        <f>F32+F33+F37+F38+F40</f>
        <v>57.443750000000001</v>
      </c>
      <c r="J85" s="25">
        <f>J32+J33+J37+J38+J40</f>
        <v>63.474999999999994</v>
      </c>
      <c r="M85" s="25">
        <f>F82+J82</f>
        <v>524.07511</v>
      </c>
    </row>
    <row r="86" spans="1:13">
      <c r="E86" s="62" t="s">
        <v>57</v>
      </c>
      <c r="F86" s="25">
        <f>F42+F52+F59+F69+F74+F77+F78+F80</f>
        <v>182.30290000000002</v>
      </c>
      <c r="J86" s="25">
        <f>J42+J52+J59+J69+J74+J77+J78+J80</f>
        <v>220.85346000000001</v>
      </c>
    </row>
    <row r="87" spans="1:13">
      <c r="F87" s="25">
        <f>SUM(F85:F86)</f>
        <v>239.74665000000002</v>
      </c>
      <c r="J87" s="25">
        <f>SUM(J85:J86)</f>
        <v>284.32846000000001</v>
      </c>
    </row>
    <row r="89" spans="1:13">
      <c r="F89" s="25"/>
      <c r="J89" s="25"/>
    </row>
  </sheetData>
  <mergeCells count="140">
    <mergeCell ref="A70:B70"/>
    <mergeCell ref="L71:M71"/>
    <mergeCell ref="A79:B79"/>
    <mergeCell ref="A64:B64"/>
    <mergeCell ref="A65:B65"/>
    <mergeCell ref="A66:B66"/>
    <mergeCell ref="L64:M64"/>
    <mergeCell ref="L65:M65"/>
    <mergeCell ref="L66:M66"/>
    <mergeCell ref="L82:M82"/>
    <mergeCell ref="A57:B57"/>
    <mergeCell ref="L57:M57"/>
    <mergeCell ref="A76:B76"/>
    <mergeCell ref="L76:M76"/>
    <mergeCell ref="L80:M80"/>
    <mergeCell ref="A81:B81"/>
    <mergeCell ref="A82:B82"/>
    <mergeCell ref="A80:B80"/>
    <mergeCell ref="A75:B75"/>
    <mergeCell ref="L75:M75"/>
    <mergeCell ref="A77:B77"/>
    <mergeCell ref="A78:B78"/>
    <mergeCell ref="L78:M78"/>
    <mergeCell ref="L73:M73"/>
    <mergeCell ref="L68:M68"/>
    <mergeCell ref="A68:B68"/>
    <mergeCell ref="A69:B69"/>
    <mergeCell ref="L61:M61"/>
    <mergeCell ref="A63:B63"/>
    <mergeCell ref="A61:B61"/>
    <mergeCell ref="L63:M63"/>
    <mergeCell ref="L79:M79"/>
    <mergeCell ref="A62:B62"/>
    <mergeCell ref="A58:B58"/>
    <mergeCell ref="L50:M50"/>
    <mergeCell ref="A54:B54"/>
    <mergeCell ref="A55:B55"/>
    <mergeCell ref="A56:B56"/>
    <mergeCell ref="L54:M54"/>
    <mergeCell ref="L55:M55"/>
    <mergeCell ref="L56:M56"/>
    <mergeCell ref="A51:B51"/>
    <mergeCell ref="A52:B52"/>
    <mergeCell ref="L51:M51"/>
    <mergeCell ref="L62:M62"/>
    <mergeCell ref="L58:M58"/>
    <mergeCell ref="A50:B50"/>
    <mergeCell ref="A74:B74"/>
    <mergeCell ref="A46:B46"/>
    <mergeCell ref="A43:B43"/>
    <mergeCell ref="A47:B47"/>
    <mergeCell ref="L48:M48"/>
    <mergeCell ref="L44:M44"/>
    <mergeCell ref="L72:M72"/>
    <mergeCell ref="A71:B71"/>
    <mergeCell ref="A72:B72"/>
    <mergeCell ref="A73:B73"/>
    <mergeCell ref="L70:M70"/>
    <mergeCell ref="L53:M53"/>
    <mergeCell ref="L49:M49"/>
    <mergeCell ref="A59:B59"/>
    <mergeCell ref="A60:B60"/>
    <mergeCell ref="L59:M59"/>
    <mergeCell ref="L60:M60"/>
    <mergeCell ref="A67:B67"/>
    <mergeCell ref="L67:M67"/>
    <mergeCell ref="A49:B49"/>
    <mergeCell ref="A53:B53"/>
    <mergeCell ref="A42:B42"/>
    <mergeCell ref="A48:B48"/>
    <mergeCell ref="A45:B45"/>
    <mergeCell ref="A44:B44"/>
    <mergeCell ref="L46:M46"/>
    <mergeCell ref="L43:M43"/>
    <mergeCell ref="L42:M42"/>
    <mergeCell ref="L47:M47"/>
    <mergeCell ref="L45:M45"/>
    <mergeCell ref="B2:H2"/>
    <mergeCell ref="G4:I4"/>
    <mergeCell ref="L29:M29"/>
    <mergeCell ref="L28:M28"/>
    <mergeCell ref="L26:M26"/>
    <mergeCell ref="A11:B11"/>
    <mergeCell ref="A13:B13"/>
    <mergeCell ref="A27:B27"/>
    <mergeCell ref="L34:M34"/>
    <mergeCell ref="L31:M31"/>
    <mergeCell ref="B3:H3"/>
    <mergeCell ref="G5:I5"/>
    <mergeCell ref="A8:B9"/>
    <mergeCell ref="E8:G8"/>
    <mergeCell ref="I8:K8"/>
    <mergeCell ref="L8:M8"/>
    <mergeCell ref="E10:H10"/>
    <mergeCell ref="E11:H11"/>
    <mergeCell ref="A10:B10"/>
    <mergeCell ref="A18:B18"/>
    <mergeCell ref="L33:M33"/>
    <mergeCell ref="L27:M27"/>
    <mergeCell ref="E12:H12"/>
    <mergeCell ref="E13:H13"/>
    <mergeCell ref="E14:H14"/>
    <mergeCell ref="E15:H15"/>
    <mergeCell ref="E16:H16"/>
    <mergeCell ref="E17:H17"/>
    <mergeCell ref="E18:H18"/>
    <mergeCell ref="A14:B14"/>
    <mergeCell ref="E22:H22"/>
    <mergeCell ref="E24:H24"/>
    <mergeCell ref="A12:B12"/>
    <mergeCell ref="A17:B17"/>
    <mergeCell ref="A21:B21"/>
    <mergeCell ref="A20:B20"/>
    <mergeCell ref="A24:B24"/>
    <mergeCell ref="A15:B15"/>
    <mergeCell ref="A16:B16"/>
    <mergeCell ref="A22:B22"/>
    <mergeCell ref="A19:B19"/>
    <mergeCell ref="L41:M41"/>
    <mergeCell ref="A38:B38"/>
    <mergeCell ref="A37:B37"/>
    <mergeCell ref="A26:B26"/>
    <mergeCell ref="A29:B29"/>
    <mergeCell ref="A28:B28"/>
    <mergeCell ref="A31:B31"/>
    <mergeCell ref="A41:B41"/>
    <mergeCell ref="A33:B33"/>
    <mergeCell ref="A32:B32"/>
    <mergeCell ref="A34:B34"/>
    <mergeCell ref="A40:B40"/>
    <mergeCell ref="A39:B39"/>
    <mergeCell ref="L40:M40"/>
    <mergeCell ref="A36:B36"/>
    <mergeCell ref="L36:M36"/>
    <mergeCell ref="L38:M38"/>
    <mergeCell ref="L35:M35"/>
    <mergeCell ref="L39:M39"/>
    <mergeCell ref="A35:B35"/>
    <mergeCell ref="A30:B30"/>
    <mergeCell ref="L30:M3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3"/>
  <sheetViews>
    <sheetView workbookViewId="0">
      <selection activeCell="H81" sqref="H81"/>
    </sheetView>
  </sheetViews>
  <sheetFormatPr defaultColWidth="8.85546875" defaultRowHeight="15"/>
  <cols>
    <col min="1" max="1" width="4" style="67" customWidth="1"/>
    <col min="2" max="2" width="30.85546875" style="67" customWidth="1"/>
    <col min="3" max="3" width="9.7109375" style="67" customWidth="1"/>
    <col min="4" max="4" width="10.28515625" style="67" customWidth="1"/>
    <col min="5" max="5" width="9.28515625" style="67" customWidth="1"/>
    <col min="6" max="6" width="8.28515625" style="67" customWidth="1"/>
    <col min="7" max="7" width="8" style="67" customWidth="1"/>
    <col min="8" max="8" width="7.28515625" style="67" customWidth="1"/>
    <col min="9" max="9" width="9.5703125" style="67" customWidth="1"/>
    <col min="10" max="10" width="7.7109375" style="67" customWidth="1"/>
    <col min="11" max="11" width="7.28515625" style="67" customWidth="1"/>
    <col min="12" max="12" width="7.7109375" style="67" customWidth="1"/>
    <col min="13" max="13" width="7.85546875" style="67" customWidth="1"/>
    <col min="14" max="16384" width="8.85546875" style="67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166" t="s">
        <v>0</v>
      </c>
      <c r="C2" s="166"/>
      <c r="D2" s="166"/>
      <c r="E2" s="166"/>
      <c r="F2" s="166"/>
      <c r="G2" s="166"/>
      <c r="H2" s="166"/>
      <c r="J2" s="5"/>
      <c r="K2" s="5"/>
      <c r="L2" s="5"/>
      <c r="M2" s="5"/>
    </row>
    <row r="3" spans="1:13">
      <c r="B3" s="175" t="s">
        <v>15</v>
      </c>
      <c r="C3" s="175"/>
      <c r="D3" s="175"/>
      <c r="E3" s="175"/>
      <c r="F3" s="175"/>
      <c r="G3" s="175"/>
      <c r="H3" s="175"/>
      <c r="J3" s="5"/>
      <c r="K3" s="5"/>
      <c r="L3" s="5"/>
      <c r="M3" s="5"/>
    </row>
    <row r="4" spans="1:13">
      <c r="G4" s="167" t="s">
        <v>1</v>
      </c>
      <c r="H4" s="167"/>
      <c r="I4" s="167"/>
      <c r="J4" s="5"/>
      <c r="K4" s="5"/>
      <c r="L4" s="5"/>
      <c r="M4" s="5"/>
    </row>
    <row r="5" spans="1:13">
      <c r="G5" s="176" t="s">
        <v>93</v>
      </c>
      <c r="H5" s="176"/>
      <c r="I5" s="176"/>
      <c r="L5" s="4"/>
      <c r="M5" s="4"/>
    </row>
    <row r="6" spans="1:13">
      <c r="G6" s="68"/>
      <c r="H6" s="68"/>
      <c r="I6" s="68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77" t="s">
        <v>2</v>
      </c>
      <c r="B8" s="178"/>
      <c r="C8" s="42" t="s">
        <v>13</v>
      </c>
      <c r="D8" s="41" t="s">
        <v>14</v>
      </c>
      <c r="E8" s="181"/>
      <c r="F8" s="181"/>
      <c r="G8" s="181"/>
      <c r="H8" s="69"/>
      <c r="I8" s="182"/>
      <c r="J8" s="182"/>
      <c r="K8" s="182"/>
      <c r="L8" s="182"/>
      <c r="M8" s="182"/>
    </row>
    <row r="9" spans="1:13" ht="15.75" thickBot="1">
      <c r="A9" s="227"/>
      <c r="B9" s="228"/>
      <c r="C9" s="37"/>
      <c r="D9" s="75"/>
      <c r="E9" s="22"/>
      <c r="F9" s="22"/>
      <c r="G9" s="22"/>
      <c r="H9" s="22"/>
      <c r="I9" s="22"/>
      <c r="J9" s="22"/>
      <c r="K9" s="22"/>
      <c r="L9" s="22"/>
      <c r="M9" s="22"/>
    </row>
    <row r="10" spans="1:13">
      <c r="A10" s="229" t="s">
        <v>125</v>
      </c>
      <c r="B10" s="230"/>
      <c r="C10" s="24">
        <v>150</v>
      </c>
      <c r="D10" s="74">
        <v>200</v>
      </c>
      <c r="E10" s="208"/>
      <c r="F10" s="209"/>
      <c r="G10" s="209"/>
      <c r="H10" s="209"/>
      <c r="I10" s="50"/>
      <c r="J10" s="50"/>
      <c r="K10" s="23"/>
      <c r="L10" s="23"/>
      <c r="M10" s="23"/>
    </row>
    <row r="11" spans="1:13">
      <c r="A11" s="168" t="s">
        <v>126</v>
      </c>
      <c r="B11" s="169"/>
      <c r="C11" s="18">
        <v>200</v>
      </c>
      <c r="D11" s="54">
        <v>200</v>
      </c>
      <c r="E11" s="183"/>
      <c r="F11" s="184"/>
      <c r="G11" s="184"/>
      <c r="H11" s="184"/>
      <c r="I11" s="50"/>
      <c r="J11" s="50"/>
      <c r="K11" s="23"/>
      <c r="L11" s="23"/>
      <c r="M11" s="23"/>
    </row>
    <row r="12" spans="1:13" ht="15.75" customHeight="1">
      <c r="A12" s="168" t="s">
        <v>58</v>
      </c>
      <c r="B12" s="170"/>
      <c r="C12" s="18">
        <v>100</v>
      </c>
      <c r="D12" s="55">
        <v>100</v>
      </c>
      <c r="E12" s="183"/>
      <c r="F12" s="184"/>
      <c r="G12" s="184"/>
      <c r="H12" s="184"/>
      <c r="I12" s="50"/>
      <c r="J12" s="50"/>
      <c r="K12" s="23"/>
      <c r="L12" s="23"/>
      <c r="M12" s="23"/>
    </row>
    <row r="13" spans="1:13" ht="15.75" customHeight="1">
      <c r="A13" s="173" t="s">
        <v>47</v>
      </c>
      <c r="B13" s="174"/>
      <c r="C13" s="24">
        <v>20</v>
      </c>
      <c r="D13" s="55">
        <v>30</v>
      </c>
      <c r="E13" s="183"/>
      <c r="F13" s="184"/>
      <c r="G13" s="184"/>
      <c r="H13" s="184"/>
      <c r="I13" s="50"/>
      <c r="J13" s="50"/>
      <c r="K13" s="23"/>
      <c r="L13" s="23"/>
      <c r="M13" s="23"/>
    </row>
    <row r="14" spans="1:13" ht="15.75" customHeight="1">
      <c r="A14" s="168" t="s">
        <v>38</v>
      </c>
      <c r="B14" s="170"/>
      <c r="C14" s="24">
        <v>40</v>
      </c>
      <c r="D14" s="55">
        <v>40</v>
      </c>
      <c r="E14" s="183"/>
      <c r="F14" s="184"/>
      <c r="G14" s="184"/>
      <c r="H14" s="184"/>
      <c r="I14" s="50"/>
      <c r="J14" s="50"/>
      <c r="K14" s="23"/>
      <c r="L14" s="23"/>
      <c r="M14" s="23"/>
    </row>
    <row r="15" spans="1:13" ht="14.45" customHeight="1">
      <c r="A15" s="168"/>
      <c r="B15" s="170"/>
      <c r="C15" s="18"/>
      <c r="D15" s="55"/>
      <c r="E15" s="183"/>
      <c r="F15" s="183"/>
      <c r="G15" s="183"/>
      <c r="H15" s="183"/>
      <c r="I15" s="50"/>
      <c r="J15" s="50"/>
      <c r="K15" s="23"/>
      <c r="L15" s="23"/>
      <c r="M15" s="23"/>
    </row>
    <row r="16" spans="1:13">
      <c r="A16" s="168" t="s">
        <v>127</v>
      </c>
      <c r="B16" s="170"/>
      <c r="C16" s="18">
        <v>60</v>
      </c>
      <c r="D16" s="55">
        <v>100</v>
      </c>
      <c r="E16" s="183"/>
      <c r="F16" s="183"/>
      <c r="G16" s="183"/>
      <c r="H16" s="183"/>
      <c r="I16" s="50"/>
      <c r="J16" s="50"/>
      <c r="K16" s="23"/>
      <c r="L16" s="23"/>
      <c r="M16" s="23"/>
    </row>
    <row r="17" spans="1:13">
      <c r="A17" s="168" t="s">
        <v>128</v>
      </c>
      <c r="B17" s="170"/>
      <c r="C17" s="18">
        <v>200</v>
      </c>
      <c r="D17" s="55">
        <v>250</v>
      </c>
      <c r="E17" s="183"/>
      <c r="F17" s="184"/>
      <c r="G17" s="184"/>
      <c r="H17" s="184"/>
      <c r="I17" s="50"/>
      <c r="J17" s="50"/>
      <c r="K17" s="23"/>
      <c r="L17" s="23"/>
      <c r="M17" s="23"/>
    </row>
    <row r="18" spans="1:13" ht="15" customHeight="1">
      <c r="A18" s="168" t="s">
        <v>23</v>
      </c>
      <c r="B18" s="170"/>
      <c r="C18" s="18">
        <v>150</v>
      </c>
      <c r="D18" s="55">
        <v>180</v>
      </c>
      <c r="E18" s="183"/>
      <c r="F18" s="184"/>
      <c r="G18" s="184"/>
      <c r="H18" s="184"/>
      <c r="I18" s="50"/>
      <c r="J18" s="50"/>
      <c r="K18" s="23"/>
      <c r="L18" s="23"/>
      <c r="M18" s="23"/>
    </row>
    <row r="19" spans="1:13" ht="15" customHeight="1">
      <c r="A19" s="168" t="s">
        <v>141</v>
      </c>
      <c r="B19" s="170"/>
      <c r="C19" s="18">
        <v>90</v>
      </c>
      <c r="D19" s="55">
        <v>100</v>
      </c>
      <c r="E19" s="70"/>
      <c r="F19" s="71"/>
      <c r="G19" s="71"/>
      <c r="H19" s="71"/>
      <c r="I19" s="50"/>
      <c r="J19" s="50"/>
      <c r="K19" s="23"/>
      <c r="L19" s="23"/>
      <c r="M19" s="23"/>
    </row>
    <row r="20" spans="1:13">
      <c r="A20" s="168" t="s">
        <v>100</v>
      </c>
      <c r="B20" s="170"/>
      <c r="C20" s="18">
        <v>200</v>
      </c>
      <c r="D20" s="55">
        <v>200</v>
      </c>
      <c r="E20" s="183"/>
      <c r="F20" s="184"/>
      <c r="G20" s="184"/>
      <c r="H20" s="184"/>
      <c r="I20" s="50"/>
      <c r="J20" s="50"/>
      <c r="K20" s="23"/>
      <c r="L20" s="23"/>
      <c r="M20" s="23"/>
    </row>
    <row r="21" spans="1:13">
      <c r="A21" s="168" t="s">
        <v>38</v>
      </c>
      <c r="B21" s="170"/>
      <c r="C21" s="18">
        <v>50</v>
      </c>
      <c r="D21" s="55">
        <v>60</v>
      </c>
      <c r="E21" s="183"/>
      <c r="F21" s="184"/>
      <c r="G21" s="184"/>
      <c r="H21" s="184"/>
      <c r="I21" s="50"/>
      <c r="J21" s="50"/>
      <c r="K21" s="23"/>
      <c r="L21" s="23"/>
      <c r="M21" s="23"/>
    </row>
    <row r="22" spans="1:13">
      <c r="A22" s="65" t="s">
        <v>47</v>
      </c>
      <c r="B22" s="66"/>
      <c r="C22" s="18">
        <v>20</v>
      </c>
      <c r="D22" s="56">
        <v>30</v>
      </c>
      <c r="E22" s="70"/>
      <c r="F22" s="71"/>
      <c r="G22" s="71"/>
      <c r="H22" s="71"/>
      <c r="I22" s="50"/>
      <c r="J22" s="50"/>
      <c r="K22" s="23"/>
      <c r="L22" s="23"/>
      <c r="M22" s="23"/>
    </row>
    <row r="23" spans="1:13" ht="14.45" customHeight="1" thickBot="1">
      <c r="A23" s="194"/>
      <c r="B23" s="195"/>
      <c r="C23" s="28"/>
      <c r="D23" s="27"/>
      <c r="E23" s="183"/>
      <c r="F23" s="184"/>
      <c r="G23" s="184"/>
      <c r="H23" s="184"/>
      <c r="I23" s="2"/>
      <c r="J23" s="2"/>
      <c r="K23" s="22"/>
      <c r="L23" s="22"/>
      <c r="M23" s="22"/>
    </row>
    <row r="24" spans="1:13" ht="14.45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0">
      <c r="A25" s="177" t="s">
        <v>8</v>
      </c>
      <c r="B25" s="191"/>
      <c r="C25" s="6" t="s">
        <v>20</v>
      </c>
      <c r="D25" s="6" t="s">
        <v>16</v>
      </c>
      <c r="E25" s="6" t="s">
        <v>6</v>
      </c>
      <c r="F25" s="6" t="s">
        <v>4</v>
      </c>
      <c r="G25" s="11" t="s">
        <v>17</v>
      </c>
      <c r="H25" s="11" t="s">
        <v>18</v>
      </c>
      <c r="I25" s="11" t="s">
        <v>6</v>
      </c>
      <c r="J25" s="11" t="s">
        <v>4</v>
      </c>
      <c r="K25" s="13" t="s">
        <v>5</v>
      </c>
      <c r="L25" s="185" t="s">
        <v>7</v>
      </c>
      <c r="M25" s="186"/>
    </row>
    <row r="26" spans="1:13" ht="14.45" customHeight="1">
      <c r="A26" s="192" t="s">
        <v>69</v>
      </c>
      <c r="B26" s="193"/>
      <c r="C26" s="7">
        <v>6.6000000000000003E-2</v>
      </c>
      <c r="D26" s="7">
        <f>C26*L7/55*1000</f>
        <v>1.2000000000000002</v>
      </c>
      <c r="E26" s="8">
        <v>14.3</v>
      </c>
      <c r="F26" s="8">
        <f>D26*E26</f>
        <v>17.160000000000004</v>
      </c>
      <c r="G26" s="116">
        <v>8.7999999999999995E-2</v>
      </c>
      <c r="H26" s="144">
        <f>G26*M7/55*1000</f>
        <v>1.5999999999999999</v>
      </c>
      <c r="I26" s="145">
        <v>14.3</v>
      </c>
      <c r="J26" s="146">
        <f>H26*I26</f>
        <v>22.88</v>
      </c>
      <c r="K26" s="147">
        <f>D26+H26</f>
        <v>2.8</v>
      </c>
      <c r="L26" s="212">
        <f>F26+J26</f>
        <v>40.040000000000006</v>
      </c>
      <c r="M26" s="213"/>
    </row>
    <row r="27" spans="1:13" ht="14.45" customHeight="1">
      <c r="A27" s="192" t="s">
        <v>25</v>
      </c>
      <c r="B27" s="193"/>
      <c r="C27" s="7">
        <v>0.06</v>
      </c>
      <c r="D27" s="7">
        <f>C27*L7</f>
        <v>0.06</v>
      </c>
      <c r="E27" s="8">
        <v>111</v>
      </c>
      <c r="F27" s="8">
        <f>D27*E27</f>
        <v>6.66</v>
      </c>
      <c r="G27" s="116">
        <v>0.08</v>
      </c>
      <c r="H27" s="144">
        <f>G27*M7</f>
        <v>0.08</v>
      </c>
      <c r="I27" s="145">
        <v>111</v>
      </c>
      <c r="J27" s="146">
        <f>H27*I27</f>
        <v>8.8800000000000008</v>
      </c>
      <c r="K27" s="147">
        <f>D27+H27</f>
        <v>0.14000000000000001</v>
      </c>
      <c r="L27" s="212">
        <f>F27+J27</f>
        <v>15.540000000000001</v>
      </c>
      <c r="M27" s="213"/>
    </row>
    <row r="28" spans="1:13" ht="14.45" customHeight="1">
      <c r="A28" s="192" t="s">
        <v>129</v>
      </c>
      <c r="B28" s="193"/>
      <c r="C28" s="7">
        <v>4.4900000000000002E-2</v>
      </c>
      <c r="D28" s="7">
        <f>C28*L7</f>
        <v>4.4900000000000002E-2</v>
      </c>
      <c r="E28" s="8">
        <v>280</v>
      </c>
      <c r="F28" s="8">
        <f>D28*E28</f>
        <v>12.572000000000001</v>
      </c>
      <c r="G28" s="116">
        <v>0.06</v>
      </c>
      <c r="H28" s="144">
        <f>G28*M7</f>
        <v>0.06</v>
      </c>
      <c r="I28" s="145">
        <v>280</v>
      </c>
      <c r="J28" s="146">
        <f>H28*I28</f>
        <v>16.8</v>
      </c>
      <c r="K28" s="147">
        <f>D28+H28</f>
        <v>0.10489999999999999</v>
      </c>
      <c r="L28" s="212">
        <f>F28+J28</f>
        <v>29.372</v>
      </c>
      <c r="M28" s="213"/>
    </row>
    <row r="29" spans="1:13">
      <c r="A29" s="187" t="s">
        <v>19</v>
      </c>
      <c r="B29" s="188"/>
      <c r="C29" s="7">
        <v>5.0000000000000001E-3</v>
      </c>
      <c r="D29" s="7">
        <f>C29*L7</f>
        <v>5.0000000000000001E-3</v>
      </c>
      <c r="E29" s="8">
        <v>1426</v>
      </c>
      <c r="F29" s="8">
        <f>D29*E29</f>
        <v>7.13</v>
      </c>
      <c r="G29" s="116">
        <v>6.6E-3</v>
      </c>
      <c r="H29" s="144">
        <f>G29*M7</f>
        <v>6.6E-3</v>
      </c>
      <c r="I29" s="145">
        <v>1426</v>
      </c>
      <c r="J29" s="146">
        <f t="shared" ref="J29:J40" si="0">H29*I29</f>
        <v>9.4116</v>
      </c>
      <c r="K29" s="147">
        <f>D29+H29</f>
        <v>1.1599999999999999E-2</v>
      </c>
      <c r="L29" s="212">
        <f>F29+J29</f>
        <v>16.541599999999999</v>
      </c>
      <c r="M29" s="213"/>
    </row>
    <row r="30" spans="1:13" ht="14.45" customHeight="1">
      <c r="A30" s="192" t="s">
        <v>29</v>
      </c>
      <c r="B30" s="193"/>
      <c r="C30" s="26">
        <v>4.0000000000000002E-4</v>
      </c>
      <c r="D30" s="7">
        <f>C30*L7</f>
        <v>4.0000000000000002E-4</v>
      </c>
      <c r="E30" s="8">
        <v>35</v>
      </c>
      <c r="F30" s="8">
        <f>D30*E30</f>
        <v>1.4E-2</v>
      </c>
      <c r="G30" s="148">
        <v>5.2999999999999998E-4</v>
      </c>
      <c r="H30" s="144">
        <f>G30*L7</f>
        <v>5.2999999999999998E-4</v>
      </c>
      <c r="I30" s="145">
        <v>35</v>
      </c>
      <c r="J30" s="146">
        <f>H30*I30</f>
        <v>1.8550000000000001E-2</v>
      </c>
      <c r="K30" s="147">
        <f>D30+H30</f>
        <v>9.3000000000000005E-4</v>
      </c>
      <c r="L30" s="212">
        <f t="shared" ref="L30" si="1">F30+J30</f>
        <v>3.2550000000000003E-2</v>
      </c>
      <c r="M30" s="213"/>
    </row>
    <row r="31" spans="1:13" ht="14.45" customHeight="1">
      <c r="A31" s="192"/>
      <c r="B31" s="193"/>
      <c r="C31" s="7"/>
      <c r="D31" s="7"/>
      <c r="E31" s="8"/>
      <c r="F31" s="8">
        <f>SUM(F26:F30)</f>
        <v>43.536000000000008</v>
      </c>
      <c r="G31" s="116"/>
      <c r="H31" s="144"/>
      <c r="I31" s="145"/>
      <c r="J31" s="146">
        <f>SUM(J26:J30)</f>
        <v>57.99015</v>
      </c>
      <c r="K31" s="147"/>
      <c r="L31" s="212"/>
      <c r="M31" s="213"/>
    </row>
    <row r="32" spans="1:13" ht="14.45" customHeight="1">
      <c r="A32" s="192" t="s">
        <v>59</v>
      </c>
      <c r="B32" s="193"/>
      <c r="C32" s="7">
        <v>0.1</v>
      </c>
      <c r="D32" s="7">
        <f>C32*L7</f>
        <v>0.1</v>
      </c>
      <c r="E32" s="8">
        <v>220</v>
      </c>
      <c r="F32" s="8">
        <f>D32*E32</f>
        <v>22</v>
      </c>
      <c r="G32" s="109">
        <v>0.1</v>
      </c>
      <c r="H32" s="144">
        <f>G32*M7</f>
        <v>0.1</v>
      </c>
      <c r="I32" s="145">
        <v>220</v>
      </c>
      <c r="J32" s="146">
        <f t="shared" ref="J32" si="2">H32*I32</f>
        <v>22</v>
      </c>
      <c r="K32" s="147">
        <f t="shared" ref="K32" si="3">D32+H32</f>
        <v>0.2</v>
      </c>
      <c r="L32" s="212">
        <f t="shared" ref="L32" si="4">F32+J32</f>
        <v>44</v>
      </c>
      <c r="M32" s="213"/>
    </row>
    <row r="33" spans="1:13" ht="14.45" customHeight="1">
      <c r="A33" s="192"/>
      <c r="B33" s="193"/>
      <c r="C33" s="7"/>
      <c r="D33" s="7"/>
      <c r="E33" s="8"/>
      <c r="F33" s="8"/>
      <c r="G33" s="109"/>
      <c r="H33" s="144"/>
      <c r="I33" s="145"/>
      <c r="J33" s="146"/>
      <c r="K33" s="147"/>
      <c r="L33" s="212"/>
      <c r="M33" s="213"/>
    </row>
    <row r="34" spans="1:13" ht="14.45" customHeight="1">
      <c r="A34" s="199" t="s">
        <v>42</v>
      </c>
      <c r="B34" s="200"/>
      <c r="C34" s="29">
        <v>1E-3</v>
      </c>
      <c r="D34" s="7">
        <f>C34*L7</f>
        <v>1E-3</v>
      </c>
      <c r="E34" s="8">
        <v>770</v>
      </c>
      <c r="F34" s="8">
        <f t="shared" ref="F34:F42" si="5">D34*E34</f>
        <v>0.77</v>
      </c>
      <c r="G34" s="116">
        <v>1E-3</v>
      </c>
      <c r="H34" s="144">
        <f>G34*M7</f>
        <v>1E-3</v>
      </c>
      <c r="I34" s="145">
        <v>770</v>
      </c>
      <c r="J34" s="146">
        <f t="shared" si="0"/>
        <v>0.77</v>
      </c>
      <c r="K34" s="147">
        <f t="shared" ref="K34:K42" si="6">D34+H34</f>
        <v>2E-3</v>
      </c>
      <c r="L34" s="212">
        <f>F34+J34</f>
        <v>1.54</v>
      </c>
      <c r="M34" s="213"/>
    </row>
    <row r="35" spans="1:13" ht="14.45" customHeight="1">
      <c r="A35" s="199" t="s">
        <v>26</v>
      </c>
      <c r="B35" s="200"/>
      <c r="C35" s="29">
        <v>7.0000000000000001E-3</v>
      </c>
      <c r="D35" s="7">
        <f>C35*L7</f>
        <v>7.0000000000000001E-3</v>
      </c>
      <c r="E35" s="8">
        <v>120</v>
      </c>
      <c r="F35" s="8">
        <f t="shared" si="5"/>
        <v>0.84</v>
      </c>
      <c r="G35" s="116">
        <v>7.0000000000000001E-3</v>
      </c>
      <c r="H35" s="144">
        <f>G35*M7</f>
        <v>7.0000000000000001E-3</v>
      </c>
      <c r="I35" s="145">
        <v>120</v>
      </c>
      <c r="J35" s="146">
        <f t="shared" si="0"/>
        <v>0.84</v>
      </c>
      <c r="K35" s="147">
        <f t="shared" si="6"/>
        <v>1.4E-2</v>
      </c>
      <c r="L35" s="212">
        <f>F35+J35</f>
        <v>1.68</v>
      </c>
      <c r="M35" s="213"/>
    </row>
    <row r="36" spans="1:13" ht="14.45" customHeight="1">
      <c r="A36" s="199" t="s">
        <v>25</v>
      </c>
      <c r="B36" s="200"/>
      <c r="C36" s="29">
        <v>0.05</v>
      </c>
      <c r="D36" s="7">
        <f>C36*L7</f>
        <v>0.05</v>
      </c>
      <c r="E36" s="8">
        <v>111</v>
      </c>
      <c r="F36" s="8">
        <f>D36*E36</f>
        <v>5.5500000000000007</v>
      </c>
      <c r="G36" s="116">
        <v>0.05</v>
      </c>
      <c r="H36" s="144">
        <f>G36*M7</f>
        <v>0.05</v>
      </c>
      <c r="I36" s="145">
        <v>111</v>
      </c>
      <c r="J36" s="146">
        <f>H36*I36</f>
        <v>5.5500000000000007</v>
      </c>
      <c r="K36" s="147">
        <f t="shared" si="6"/>
        <v>0.1</v>
      </c>
      <c r="L36" s="212">
        <f>F36+J36</f>
        <v>11.100000000000001</v>
      </c>
      <c r="M36" s="213"/>
    </row>
    <row r="37" spans="1:13">
      <c r="A37" s="197"/>
      <c r="B37" s="198"/>
      <c r="C37" s="29"/>
      <c r="D37" s="7"/>
      <c r="E37" s="8"/>
      <c r="F37" s="8">
        <f>SUM(F34:F36)</f>
        <v>7.16</v>
      </c>
      <c r="G37" s="116"/>
      <c r="H37" s="144"/>
      <c r="I37" s="145"/>
      <c r="J37" s="146">
        <f>SUM(J34:J36)</f>
        <v>7.16</v>
      </c>
      <c r="K37" s="147"/>
      <c r="L37" s="96"/>
      <c r="M37" s="97"/>
    </row>
    <row r="38" spans="1:13" ht="14.45" customHeight="1">
      <c r="A38" s="192" t="s">
        <v>47</v>
      </c>
      <c r="B38" s="193"/>
      <c r="C38" s="7">
        <v>0.02</v>
      </c>
      <c r="D38" s="7">
        <f>C38*L7</f>
        <v>0.02</v>
      </c>
      <c r="E38" s="8">
        <v>94</v>
      </c>
      <c r="F38" s="8">
        <f t="shared" si="5"/>
        <v>1.8800000000000001</v>
      </c>
      <c r="G38" s="109">
        <v>0.03</v>
      </c>
      <c r="H38" s="144">
        <f>G38*M7</f>
        <v>0.03</v>
      </c>
      <c r="I38" s="145">
        <v>94</v>
      </c>
      <c r="J38" s="146">
        <f t="shared" si="0"/>
        <v>2.82</v>
      </c>
      <c r="K38" s="147">
        <f t="shared" si="6"/>
        <v>0.05</v>
      </c>
      <c r="L38" s="212">
        <f>F38+J38</f>
        <v>4.7</v>
      </c>
      <c r="M38" s="213"/>
    </row>
    <row r="39" spans="1:13" ht="14.45" customHeight="1">
      <c r="A39" s="192"/>
      <c r="B39" s="193"/>
      <c r="C39" s="7"/>
      <c r="D39" s="7"/>
      <c r="E39" s="8"/>
      <c r="F39" s="8"/>
      <c r="G39" s="116"/>
      <c r="H39" s="144"/>
      <c r="I39" s="145"/>
      <c r="J39" s="146"/>
      <c r="K39" s="147"/>
      <c r="L39" s="212"/>
      <c r="M39" s="213"/>
    </row>
    <row r="40" spans="1:13" ht="14.45" customHeight="1">
      <c r="A40" s="192" t="s">
        <v>38</v>
      </c>
      <c r="B40" s="193"/>
      <c r="C40" s="7">
        <v>0.04</v>
      </c>
      <c r="D40" s="7">
        <f>C40*L7</f>
        <v>0.04</v>
      </c>
      <c r="E40" s="8">
        <v>92</v>
      </c>
      <c r="F40" s="8">
        <f t="shared" si="5"/>
        <v>3.68</v>
      </c>
      <c r="G40" s="116">
        <v>0.04</v>
      </c>
      <c r="H40" s="144">
        <f>G40*M7</f>
        <v>0.04</v>
      </c>
      <c r="I40" s="145">
        <v>92</v>
      </c>
      <c r="J40" s="146">
        <f t="shared" si="0"/>
        <v>3.68</v>
      </c>
      <c r="K40" s="147">
        <f t="shared" si="6"/>
        <v>0.08</v>
      </c>
      <c r="L40" s="212">
        <f t="shared" ref="L40:L42" si="7">F40+J40</f>
        <v>7.36</v>
      </c>
      <c r="M40" s="213"/>
    </row>
    <row r="41" spans="1:13" ht="14.45" customHeight="1">
      <c r="A41" s="192"/>
      <c r="B41" s="193"/>
      <c r="C41" s="7"/>
      <c r="D41" s="7"/>
      <c r="E41" s="8"/>
      <c r="F41" s="8"/>
      <c r="G41" s="116"/>
      <c r="H41" s="109"/>
      <c r="I41" s="145"/>
      <c r="J41" s="146"/>
      <c r="K41" s="147"/>
      <c r="L41" s="212"/>
      <c r="M41" s="213"/>
    </row>
    <row r="42" spans="1:13" ht="14.45" customHeight="1">
      <c r="A42" s="192" t="s">
        <v>130</v>
      </c>
      <c r="B42" s="193"/>
      <c r="C42" s="26">
        <v>9.2999999999999999E-2</v>
      </c>
      <c r="D42" s="7">
        <f>C42*M7</f>
        <v>9.2999999999999999E-2</v>
      </c>
      <c r="E42" s="8">
        <v>390</v>
      </c>
      <c r="F42" s="8">
        <f t="shared" si="5"/>
        <v>36.270000000000003</v>
      </c>
      <c r="G42" s="148">
        <v>0.155</v>
      </c>
      <c r="H42" s="109">
        <f>G42*M7</f>
        <v>0.155</v>
      </c>
      <c r="I42" s="145">
        <v>390</v>
      </c>
      <c r="J42" s="146">
        <f>H42*I42</f>
        <v>60.45</v>
      </c>
      <c r="K42" s="147">
        <f t="shared" si="6"/>
        <v>0.248</v>
      </c>
      <c r="L42" s="212">
        <f t="shared" si="7"/>
        <v>96.72</v>
      </c>
      <c r="M42" s="213"/>
    </row>
    <row r="43" spans="1:13" ht="14.45" customHeight="1">
      <c r="A43" s="187"/>
      <c r="B43" s="188"/>
      <c r="C43" s="7"/>
      <c r="D43" s="7"/>
      <c r="E43" s="8"/>
      <c r="F43" s="8"/>
      <c r="G43" s="109"/>
      <c r="H43" s="109"/>
      <c r="I43" s="149"/>
      <c r="J43" s="146"/>
      <c r="K43" s="147"/>
      <c r="L43" s="212"/>
      <c r="M43" s="231"/>
    </row>
    <row r="44" spans="1:13" ht="14.45" customHeight="1">
      <c r="A44" s="192" t="s">
        <v>28</v>
      </c>
      <c r="B44" s="193"/>
      <c r="C44" s="7">
        <v>0.04</v>
      </c>
      <c r="D44" s="15">
        <f>C44*L7</f>
        <v>0.04</v>
      </c>
      <c r="E44" s="16">
        <v>300</v>
      </c>
      <c r="F44" s="16">
        <f t="shared" ref="F44:F54" si="8">D44*E44</f>
        <v>12</v>
      </c>
      <c r="G44" s="109">
        <v>4.8000000000000001E-2</v>
      </c>
      <c r="H44" s="109">
        <f>G44*M7</f>
        <v>4.8000000000000001E-2</v>
      </c>
      <c r="I44" s="145">
        <v>300</v>
      </c>
      <c r="J44" s="146">
        <f t="shared" ref="J44:J54" si="9">H44*I44</f>
        <v>14.4</v>
      </c>
      <c r="K44" s="147">
        <f t="shared" ref="K44:K54" si="10">D44+H44</f>
        <v>8.7999999999999995E-2</v>
      </c>
      <c r="L44" s="212">
        <f t="shared" ref="L44:L54" si="11">F44+J44</f>
        <v>26.4</v>
      </c>
      <c r="M44" s="213"/>
    </row>
    <row r="45" spans="1:13" ht="14.45" customHeight="1">
      <c r="A45" s="192" t="s">
        <v>24</v>
      </c>
      <c r="B45" s="193"/>
      <c r="C45" s="15">
        <v>2.5999999999999999E-2</v>
      </c>
      <c r="D45" s="7">
        <f>C45*L7</f>
        <v>2.5999999999999999E-2</v>
      </c>
      <c r="E45" s="8">
        <v>70</v>
      </c>
      <c r="F45" s="8">
        <f t="shared" si="8"/>
        <v>1.8199999999999998</v>
      </c>
      <c r="G45" s="109">
        <v>3.3000000000000002E-2</v>
      </c>
      <c r="H45" s="109">
        <f>G45*M7</f>
        <v>3.3000000000000002E-2</v>
      </c>
      <c r="I45" s="145">
        <v>70</v>
      </c>
      <c r="J45" s="146">
        <f t="shared" si="9"/>
        <v>2.31</v>
      </c>
      <c r="K45" s="147">
        <f t="shared" si="10"/>
        <v>5.8999999999999997E-2</v>
      </c>
      <c r="L45" s="212">
        <f t="shared" si="11"/>
        <v>4.13</v>
      </c>
      <c r="M45" s="213"/>
    </row>
    <row r="46" spans="1:13">
      <c r="A46" s="192" t="s">
        <v>53</v>
      </c>
      <c r="B46" s="193"/>
      <c r="C46" s="7">
        <v>0.01</v>
      </c>
      <c r="D46" s="15">
        <f>C46*L7</f>
        <v>0.01</v>
      </c>
      <c r="E46" s="16">
        <v>50</v>
      </c>
      <c r="F46" s="16">
        <f t="shared" si="8"/>
        <v>0.5</v>
      </c>
      <c r="G46" s="109">
        <v>1.312E-2</v>
      </c>
      <c r="H46" s="109">
        <f>G46*M7</f>
        <v>1.312E-2</v>
      </c>
      <c r="I46" s="145">
        <v>50</v>
      </c>
      <c r="J46" s="146">
        <f t="shared" si="9"/>
        <v>0.65600000000000003</v>
      </c>
      <c r="K46" s="147">
        <f t="shared" si="10"/>
        <v>2.3120000000000002E-2</v>
      </c>
      <c r="L46" s="212">
        <f t="shared" si="11"/>
        <v>1.1560000000000001</v>
      </c>
      <c r="M46" s="213"/>
    </row>
    <row r="47" spans="1:13" ht="14.45" customHeight="1">
      <c r="A47" s="192" t="s">
        <v>27</v>
      </c>
      <c r="B47" s="193"/>
      <c r="C47" s="15">
        <v>1.333E-2</v>
      </c>
      <c r="D47" s="7">
        <f>C47*L7</f>
        <v>1.333E-2</v>
      </c>
      <c r="E47" s="8">
        <v>65</v>
      </c>
      <c r="F47" s="8">
        <f t="shared" si="8"/>
        <v>0.86644999999999994</v>
      </c>
      <c r="G47" s="109">
        <v>1.6660000000000001E-2</v>
      </c>
      <c r="H47" s="109">
        <f>G47*M7</f>
        <v>1.6660000000000001E-2</v>
      </c>
      <c r="I47" s="145">
        <v>65</v>
      </c>
      <c r="J47" s="146">
        <f t="shared" si="9"/>
        <v>1.0829</v>
      </c>
      <c r="K47" s="147">
        <f t="shared" si="10"/>
        <v>2.9990000000000003E-2</v>
      </c>
      <c r="L47" s="212">
        <f t="shared" si="11"/>
        <v>1.9493499999999999</v>
      </c>
      <c r="M47" s="213"/>
    </row>
    <row r="48" spans="1:13">
      <c r="A48" s="192" t="s">
        <v>36</v>
      </c>
      <c r="B48" s="193"/>
      <c r="C48" s="7">
        <v>4.2659999999999997E-2</v>
      </c>
      <c r="D48" s="15">
        <f>C48*L7</f>
        <v>4.2659999999999997E-2</v>
      </c>
      <c r="E48" s="16">
        <v>50</v>
      </c>
      <c r="F48" s="16">
        <f t="shared" si="8"/>
        <v>2.133</v>
      </c>
      <c r="G48" s="109">
        <v>5.3319999999999999E-2</v>
      </c>
      <c r="H48" s="109">
        <f>G48*M7</f>
        <v>5.3319999999999999E-2</v>
      </c>
      <c r="I48" s="145">
        <v>50</v>
      </c>
      <c r="J48" s="146">
        <f t="shared" si="9"/>
        <v>2.6659999999999999</v>
      </c>
      <c r="K48" s="147">
        <f t="shared" si="10"/>
        <v>9.5979999999999996E-2</v>
      </c>
      <c r="L48" s="212">
        <f t="shared" si="11"/>
        <v>4.7989999999999995</v>
      </c>
      <c r="M48" s="213"/>
    </row>
    <row r="49" spans="1:13">
      <c r="A49" s="192" t="s">
        <v>61</v>
      </c>
      <c r="B49" s="193"/>
      <c r="C49" s="7">
        <v>6.0000000000000001E-3</v>
      </c>
      <c r="D49" s="7">
        <f>C49*L7</f>
        <v>6.0000000000000001E-3</v>
      </c>
      <c r="E49" s="8">
        <v>420</v>
      </c>
      <c r="F49" s="8">
        <f t="shared" si="8"/>
        <v>2.52</v>
      </c>
      <c r="G49" s="116">
        <v>7.4999999999999997E-3</v>
      </c>
      <c r="H49" s="144">
        <f>G49*M7</f>
        <v>7.4999999999999997E-3</v>
      </c>
      <c r="I49" s="145">
        <v>420</v>
      </c>
      <c r="J49" s="146">
        <f t="shared" si="9"/>
        <v>3.15</v>
      </c>
      <c r="K49" s="147">
        <f t="shared" si="10"/>
        <v>1.35E-2</v>
      </c>
      <c r="L49" s="212">
        <f t="shared" si="11"/>
        <v>5.67</v>
      </c>
      <c r="M49" s="213"/>
    </row>
    <row r="50" spans="1:13" s="98" customFormat="1">
      <c r="A50" s="192" t="s">
        <v>124</v>
      </c>
      <c r="B50" s="193"/>
      <c r="C50" s="7">
        <v>0.02</v>
      </c>
      <c r="D50" s="7">
        <f>C50*L7</f>
        <v>0.02</v>
      </c>
      <c r="E50" s="8">
        <v>75</v>
      </c>
      <c r="F50" s="8">
        <f t="shared" si="8"/>
        <v>1.5</v>
      </c>
      <c r="G50" s="116">
        <v>2.5000000000000001E-2</v>
      </c>
      <c r="H50" s="144">
        <f>G50*M7</f>
        <v>2.5000000000000001E-2</v>
      </c>
      <c r="I50" s="145">
        <v>75</v>
      </c>
      <c r="J50" s="146">
        <f t="shared" si="9"/>
        <v>1.875</v>
      </c>
      <c r="K50" s="147">
        <f t="shared" si="10"/>
        <v>4.4999999999999998E-2</v>
      </c>
      <c r="L50" s="212">
        <f t="shared" ref="L50:L52" si="12">F50+J50</f>
        <v>3.375</v>
      </c>
      <c r="M50" s="213"/>
    </row>
    <row r="51" spans="1:13" s="98" customFormat="1">
      <c r="A51" s="192" t="s">
        <v>21</v>
      </c>
      <c r="B51" s="193"/>
      <c r="C51" s="7">
        <v>0.01</v>
      </c>
      <c r="D51" s="7">
        <f>C51*L7</f>
        <v>0.01</v>
      </c>
      <c r="E51" s="8">
        <v>523</v>
      </c>
      <c r="F51" s="8">
        <f t="shared" si="8"/>
        <v>5.23</v>
      </c>
      <c r="G51" s="116">
        <v>1.2500000000000001E-2</v>
      </c>
      <c r="H51" s="144">
        <f>G51*M7</f>
        <v>1.2500000000000001E-2</v>
      </c>
      <c r="I51" s="145">
        <v>523</v>
      </c>
      <c r="J51" s="146">
        <f t="shared" si="9"/>
        <v>6.5375000000000005</v>
      </c>
      <c r="K51" s="147">
        <f t="shared" si="10"/>
        <v>2.2499999999999999E-2</v>
      </c>
      <c r="L51" s="212">
        <f t="shared" si="12"/>
        <v>11.767500000000002</v>
      </c>
      <c r="M51" s="213"/>
    </row>
    <row r="52" spans="1:13" s="98" customFormat="1">
      <c r="A52" s="192" t="s">
        <v>54</v>
      </c>
      <c r="B52" s="193"/>
      <c r="C52" s="7">
        <v>4.0000000000000001E-3</v>
      </c>
      <c r="D52" s="7">
        <f>C52*L7</f>
        <v>4.0000000000000001E-3</v>
      </c>
      <c r="E52" s="8">
        <v>195</v>
      </c>
      <c r="F52" s="8">
        <f t="shared" si="8"/>
        <v>0.78</v>
      </c>
      <c r="G52" s="116">
        <v>5.0000000000000001E-3</v>
      </c>
      <c r="H52" s="144">
        <f>G52*M7</f>
        <v>5.0000000000000001E-3</v>
      </c>
      <c r="I52" s="145">
        <v>195</v>
      </c>
      <c r="J52" s="146">
        <f t="shared" si="9"/>
        <v>0.97499999999999998</v>
      </c>
      <c r="K52" s="147">
        <f t="shared" si="10"/>
        <v>9.0000000000000011E-3</v>
      </c>
      <c r="L52" s="212">
        <f t="shared" si="12"/>
        <v>1.7549999999999999</v>
      </c>
      <c r="M52" s="213"/>
    </row>
    <row r="53" spans="1:13" ht="14.45" customHeight="1">
      <c r="A53" s="192" t="s">
        <v>55</v>
      </c>
      <c r="B53" s="193"/>
      <c r="C53" s="26">
        <v>4.0000000000000002E-4</v>
      </c>
      <c r="D53" s="7">
        <f>C53*L7</f>
        <v>4.0000000000000002E-4</v>
      </c>
      <c r="E53" s="8">
        <v>2050</v>
      </c>
      <c r="F53" s="8">
        <f t="shared" si="8"/>
        <v>0.82000000000000006</v>
      </c>
      <c r="G53" s="148">
        <v>5.0000000000000001E-4</v>
      </c>
      <c r="H53" s="144">
        <f>G53*M7</f>
        <v>5.0000000000000001E-4</v>
      </c>
      <c r="I53" s="145">
        <v>2050</v>
      </c>
      <c r="J53" s="146">
        <f t="shared" si="9"/>
        <v>1.0249999999999999</v>
      </c>
      <c r="K53" s="147">
        <f t="shared" si="10"/>
        <v>8.9999999999999998E-4</v>
      </c>
      <c r="L53" s="212">
        <f t="shared" si="11"/>
        <v>1.845</v>
      </c>
      <c r="M53" s="213"/>
    </row>
    <row r="54" spans="1:13" ht="14.45" customHeight="1">
      <c r="A54" s="192" t="s">
        <v>29</v>
      </c>
      <c r="B54" s="193"/>
      <c r="C54" s="26">
        <v>2.9999999999999997E-4</v>
      </c>
      <c r="D54" s="7">
        <f>C54*L7</f>
        <v>2.9999999999999997E-4</v>
      </c>
      <c r="E54" s="8">
        <v>35</v>
      </c>
      <c r="F54" s="8">
        <f t="shared" si="8"/>
        <v>1.0499999999999999E-2</v>
      </c>
      <c r="G54" s="148">
        <v>3.6999999999999999E-4</v>
      </c>
      <c r="H54" s="144">
        <f>G54*M7</f>
        <v>3.6999999999999999E-4</v>
      </c>
      <c r="I54" s="145">
        <v>35</v>
      </c>
      <c r="J54" s="146">
        <f t="shared" si="9"/>
        <v>1.295E-2</v>
      </c>
      <c r="K54" s="147">
        <f t="shared" si="10"/>
        <v>6.7000000000000002E-4</v>
      </c>
      <c r="L54" s="212">
        <f t="shared" si="11"/>
        <v>2.3449999999999999E-2</v>
      </c>
      <c r="M54" s="213"/>
    </row>
    <row r="55" spans="1:13">
      <c r="A55" s="187"/>
      <c r="B55" s="188"/>
      <c r="C55" s="7"/>
      <c r="D55" s="7"/>
      <c r="E55" s="8"/>
      <c r="F55" s="8">
        <f>SUM(F44:F54)</f>
        <v>28.179950000000002</v>
      </c>
      <c r="G55" s="116"/>
      <c r="H55" s="144"/>
      <c r="I55" s="145"/>
      <c r="J55" s="146">
        <f>SUM(J44:J54)</f>
        <v>34.690349999999995</v>
      </c>
      <c r="K55" s="147"/>
      <c r="L55" s="96"/>
      <c r="M55" s="97"/>
    </row>
    <row r="56" spans="1:13" ht="14.45" customHeight="1">
      <c r="A56" s="187" t="s">
        <v>24</v>
      </c>
      <c r="B56" s="188"/>
      <c r="C56" s="7">
        <v>0.21</v>
      </c>
      <c r="D56" s="7">
        <f>C56*L7</f>
        <v>0.21</v>
      </c>
      <c r="E56" s="8">
        <v>70</v>
      </c>
      <c r="F56" s="8">
        <f t="shared" ref="F56:F67" si="13">D56*E56</f>
        <v>14.7</v>
      </c>
      <c r="G56" s="116">
        <v>0.252</v>
      </c>
      <c r="H56" s="144">
        <f>G56*M7</f>
        <v>0.252</v>
      </c>
      <c r="I56" s="145">
        <v>70</v>
      </c>
      <c r="J56" s="146">
        <f t="shared" ref="J56:J67" si="14">H56*I56</f>
        <v>17.64</v>
      </c>
      <c r="K56" s="147">
        <f>D56+H56</f>
        <v>0.46199999999999997</v>
      </c>
      <c r="L56" s="212">
        <f t="shared" ref="L56:L67" si="15">F56+J56</f>
        <v>32.340000000000003</v>
      </c>
      <c r="M56" s="213"/>
    </row>
    <row r="57" spans="1:13" ht="14.45" customHeight="1">
      <c r="A57" s="187" t="s">
        <v>25</v>
      </c>
      <c r="B57" s="188"/>
      <c r="C57" s="7">
        <v>2.4E-2</v>
      </c>
      <c r="D57" s="7">
        <f>C57*L7</f>
        <v>2.4E-2</v>
      </c>
      <c r="E57" s="8">
        <v>111</v>
      </c>
      <c r="F57" s="8">
        <f t="shared" si="13"/>
        <v>2.6640000000000001</v>
      </c>
      <c r="G57" s="116">
        <v>2.8799999999999999E-2</v>
      </c>
      <c r="H57" s="144">
        <f>G57*M7</f>
        <v>2.8799999999999999E-2</v>
      </c>
      <c r="I57" s="145">
        <v>111</v>
      </c>
      <c r="J57" s="146">
        <f t="shared" si="14"/>
        <v>3.1968000000000001</v>
      </c>
      <c r="K57" s="147">
        <f t="shared" ref="K57:K67" si="16">D57+H57</f>
        <v>5.28E-2</v>
      </c>
      <c r="L57" s="212">
        <f t="shared" si="15"/>
        <v>5.8608000000000002</v>
      </c>
      <c r="M57" s="213"/>
    </row>
    <row r="58" spans="1:13" s="78" customFormat="1">
      <c r="A58" s="187" t="s">
        <v>19</v>
      </c>
      <c r="B58" s="188"/>
      <c r="C58" s="7">
        <v>6.7999999999999996E-3</v>
      </c>
      <c r="D58" s="7">
        <f>C58*L7</f>
        <v>6.7999999999999996E-3</v>
      </c>
      <c r="E58" s="8">
        <v>1426</v>
      </c>
      <c r="F58" s="8">
        <f t="shared" si="13"/>
        <v>9.6967999999999996</v>
      </c>
      <c r="G58" s="116">
        <v>8.1600000000000006E-3</v>
      </c>
      <c r="H58" s="144">
        <f>G58*M7</f>
        <v>8.1600000000000006E-3</v>
      </c>
      <c r="I58" s="145">
        <v>1426</v>
      </c>
      <c r="J58" s="146">
        <f t="shared" si="14"/>
        <v>11.63616</v>
      </c>
      <c r="K58" s="147">
        <f t="shared" si="16"/>
        <v>1.4960000000000001E-2</v>
      </c>
      <c r="L58" s="212">
        <f t="shared" ref="L58" si="17">F58+J58</f>
        <v>21.33296</v>
      </c>
      <c r="M58" s="213"/>
    </row>
    <row r="59" spans="1:13" ht="14.45" customHeight="1">
      <c r="A59" s="192" t="s">
        <v>29</v>
      </c>
      <c r="B59" s="193"/>
      <c r="C59" s="26">
        <v>5.0000000000000001E-4</v>
      </c>
      <c r="D59" s="7">
        <f>C59*L7</f>
        <v>5.0000000000000001E-4</v>
      </c>
      <c r="E59" s="8">
        <v>35</v>
      </c>
      <c r="F59" s="8">
        <f t="shared" si="13"/>
        <v>1.7500000000000002E-2</v>
      </c>
      <c r="G59" s="115">
        <v>5.9999999999999995E-4</v>
      </c>
      <c r="H59" s="144">
        <f>G59*M7</f>
        <v>5.9999999999999995E-4</v>
      </c>
      <c r="I59" s="145">
        <v>35</v>
      </c>
      <c r="J59" s="146">
        <f t="shared" si="14"/>
        <v>2.0999999999999998E-2</v>
      </c>
      <c r="K59" s="147">
        <f t="shared" si="16"/>
        <v>1.0999999999999998E-3</v>
      </c>
      <c r="L59" s="212">
        <f t="shared" si="15"/>
        <v>3.85E-2</v>
      </c>
      <c r="M59" s="213"/>
    </row>
    <row r="60" spans="1:13">
      <c r="A60" s="192"/>
      <c r="B60" s="193"/>
      <c r="C60" s="7"/>
      <c r="D60" s="7"/>
      <c r="E60" s="8"/>
      <c r="F60" s="8">
        <f>SUM(F56:F59)</f>
        <v>27.078299999999999</v>
      </c>
      <c r="G60" s="109"/>
      <c r="H60" s="144"/>
      <c r="I60" s="145"/>
      <c r="J60" s="146">
        <f>SUM(J56:J59)</f>
        <v>32.493960000000001</v>
      </c>
      <c r="K60" s="147"/>
      <c r="L60" s="212"/>
      <c r="M60" s="213"/>
    </row>
    <row r="61" spans="1:13">
      <c r="A61" s="192" t="s">
        <v>142</v>
      </c>
      <c r="B61" s="193"/>
      <c r="C61" s="7">
        <v>0.14599999999999999</v>
      </c>
      <c r="D61" s="7">
        <f>C61*L7</f>
        <v>0.14599999999999999</v>
      </c>
      <c r="E61" s="8">
        <v>300</v>
      </c>
      <c r="F61" s="8">
        <f t="shared" si="13"/>
        <v>43.8</v>
      </c>
      <c r="G61" s="109">
        <v>0.16300000000000001</v>
      </c>
      <c r="H61" s="144">
        <f>G61*M7</f>
        <v>0.16300000000000001</v>
      </c>
      <c r="I61" s="145">
        <v>300</v>
      </c>
      <c r="J61" s="146">
        <f t="shared" si="14"/>
        <v>48.9</v>
      </c>
      <c r="K61" s="147">
        <f t="shared" si="16"/>
        <v>0.309</v>
      </c>
      <c r="L61" s="212">
        <f t="shared" si="15"/>
        <v>92.699999999999989</v>
      </c>
      <c r="M61" s="213"/>
    </row>
    <row r="62" spans="1:13" hidden="1">
      <c r="A62" s="192"/>
      <c r="B62" s="193"/>
      <c r="C62" s="7"/>
      <c r="D62" s="7">
        <f>C62*L7</f>
        <v>0</v>
      </c>
      <c r="E62" s="8"/>
      <c r="F62" s="8">
        <f t="shared" si="13"/>
        <v>0</v>
      </c>
      <c r="G62" s="109"/>
      <c r="H62" s="144">
        <f>G62*M7</f>
        <v>0</v>
      </c>
      <c r="I62" s="145"/>
      <c r="J62" s="146">
        <f t="shared" si="14"/>
        <v>0</v>
      </c>
      <c r="K62" s="147">
        <f t="shared" si="16"/>
        <v>0</v>
      </c>
      <c r="L62" s="212">
        <f t="shared" si="15"/>
        <v>0</v>
      </c>
      <c r="M62" s="213"/>
    </row>
    <row r="63" spans="1:13">
      <c r="A63" s="192" t="s">
        <v>53</v>
      </c>
      <c r="B63" s="193"/>
      <c r="C63" s="7">
        <v>5.0000000000000001E-3</v>
      </c>
      <c r="D63" s="7">
        <f>C63*L7</f>
        <v>5.0000000000000001E-3</v>
      </c>
      <c r="E63" s="8">
        <v>50</v>
      </c>
      <c r="F63" s="8">
        <f t="shared" si="13"/>
        <v>0.25</v>
      </c>
      <c r="G63" s="109">
        <v>5.0000000000000001E-3</v>
      </c>
      <c r="H63" s="144">
        <f>G63*M7</f>
        <v>5.0000000000000001E-3</v>
      </c>
      <c r="I63" s="145">
        <v>50</v>
      </c>
      <c r="J63" s="146">
        <f t="shared" si="14"/>
        <v>0.25</v>
      </c>
      <c r="K63" s="147">
        <f t="shared" si="16"/>
        <v>0.01</v>
      </c>
      <c r="L63" s="212">
        <f t="shared" si="15"/>
        <v>0.5</v>
      </c>
      <c r="M63" s="213"/>
    </row>
    <row r="64" spans="1:13" hidden="1">
      <c r="A64" s="192"/>
      <c r="B64" s="193"/>
      <c r="C64" s="7"/>
      <c r="D64" s="7">
        <f>C64*L7</f>
        <v>0</v>
      </c>
      <c r="E64" s="8"/>
      <c r="F64" s="8">
        <f>D64*E64</f>
        <v>0</v>
      </c>
      <c r="G64" s="109"/>
      <c r="H64" s="144">
        <f>G64*M7</f>
        <v>0</v>
      </c>
      <c r="I64" s="145"/>
      <c r="J64" s="146">
        <f t="shared" si="14"/>
        <v>0</v>
      </c>
      <c r="K64" s="147">
        <f t="shared" si="16"/>
        <v>0</v>
      </c>
      <c r="L64" s="212">
        <f t="shared" ref="L64" si="18">F64+J64</f>
        <v>0</v>
      </c>
      <c r="M64" s="213"/>
    </row>
    <row r="65" spans="1:13" s="98" customFormat="1" hidden="1">
      <c r="A65" s="192"/>
      <c r="B65" s="193"/>
      <c r="C65" s="7"/>
      <c r="D65" s="7">
        <f>C65*L7</f>
        <v>0</v>
      </c>
      <c r="E65" s="8"/>
      <c r="F65" s="8">
        <f>D65*E65</f>
        <v>0</v>
      </c>
      <c r="G65" s="109"/>
      <c r="H65" s="144">
        <f>G65*M7</f>
        <v>0</v>
      </c>
      <c r="I65" s="145"/>
      <c r="J65" s="146">
        <f t="shared" si="14"/>
        <v>0</v>
      </c>
      <c r="K65" s="147">
        <f t="shared" si="16"/>
        <v>0</v>
      </c>
      <c r="L65" s="212">
        <f t="shared" ref="L65" si="19">F65+J65</f>
        <v>0</v>
      </c>
      <c r="M65" s="213"/>
    </row>
    <row r="66" spans="1:13" hidden="1">
      <c r="A66" s="192"/>
      <c r="B66" s="193"/>
      <c r="C66" s="7"/>
      <c r="D66" s="7">
        <f>C66*L7</f>
        <v>0</v>
      </c>
      <c r="E66" s="8"/>
      <c r="F66" s="8">
        <f t="shared" si="13"/>
        <v>0</v>
      </c>
      <c r="G66" s="109"/>
      <c r="H66" s="144">
        <f>G66*M7</f>
        <v>0</v>
      </c>
      <c r="I66" s="145"/>
      <c r="J66" s="146">
        <f t="shared" si="14"/>
        <v>0</v>
      </c>
      <c r="K66" s="147">
        <f t="shared" si="16"/>
        <v>0</v>
      </c>
      <c r="L66" s="212">
        <f t="shared" si="15"/>
        <v>0</v>
      </c>
      <c r="M66" s="213"/>
    </row>
    <row r="67" spans="1:13">
      <c r="A67" s="192" t="s">
        <v>29</v>
      </c>
      <c r="B67" s="193"/>
      <c r="C67" s="26">
        <v>4.4999999999999997E-3</v>
      </c>
      <c r="D67" s="7">
        <f>C67*L7</f>
        <v>4.4999999999999997E-3</v>
      </c>
      <c r="E67" s="8">
        <v>35</v>
      </c>
      <c r="F67" s="8">
        <f t="shared" si="13"/>
        <v>0.1575</v>
      </c>
      <c r="G67" s="115">
        <v>5.0000000000000001E-3</v>
      </c>
      <c r="H67" s="144">
        <f>G67*M7</f>
        <v>5.0000000000000001E-3</v>
      </c>
      <c r="I67" s="145">
        <v>35</v>
      </c>
      <c r="J67" s="146">
        <f t="shared" si="14"/>
        <v>0.17500000000000002</v>
      </c>
      <c r="K67" s="147">
        <f t="shared" si="16"/>
        <v>9.4999999999999998E-3</v>
      </c>
      <c r="L67" s="212">
        <f t="shared" si="15"/>
        <v>0.33250000000000002</v>
      </c>
      <c r="M67" s="213"/>
    </row>
    <row r="68" spans="1:13">
      <c r="A68" s="192"/>
      <c r="B68" s="193"/>
      <c r="C68" s="26"/>
      <c r="D68" s="7"/>
      <c r="E68" s="8"/>
      <c r="F68" s="8">
        <f>SUM(F61:F67)</f>
        <v>44.207499999999996</v>
      </c>
      <c r="G68" s="115"/>
      <c r="H68" s="144"/>
      <c r="I68" s="145"/>
      <c r="J68" s="146">
        <f>SUM(J61:J67)</f>
        <v>49.324999999999996</v>
      </c>
      <c r="K68" s="147"/>
      <c r="L68" s="96"/>
      <c r="M68" s="97"/>
    </row>
    <row r="69" spans="1:13" ht="14.45" customHeight="1">
      <c r="A69" s="192" t="s">
        <v>131</v>
      </c>
      <c r="B69" s="193"/>
      <c r="C69" s="7">
        <v>2.6800000000000001E-2</v>
      </c>
      <c r="D69" s="7">
        <f>C69*L7</f>
        <v>2.6800000000000001E-2</v>
      </c>
      <c r="E69" s="8">
        <v>250</v>
      </c>
      <c r="F69" s="8">
        <f t="shared" ref="F69:F70" si="20">D69*E69</f>
        <v>6.7</v>
      </c>
      <c r="G69" s="109">
        <v>2.6800000000000001E-2</v>
      </c>
      <c r="H69" s="144">
        <f>G69*M7</f>
        <v>2.6800000000000001E-2</v>
      </c>
      <c r="I69" s="145">
        <v>250</v>
      </c>
      <c r="J69" s="146">
        <f t="shared" ref="J69:J70" si="21">H69*I69</f>
        <v>6.7</v>
      </c>
      <c r="K69" s="147">
        <f t="shared" ref="K69:K70" si="22">D69+H69</f>
        <v>5.3600000000000002E-2</v>
      </c>
      <c r="L69" s="212">
        <f t="shared" ref="L69:L70" si="23">F69+J69</f>
        <v>13.4</v>
      </c>
      <c r="M69" s="213"/>
    </row>
    <row r="70" spans="1:13" ht="14.45" customHeight="1">
      <c r="A70" s="192" t="s">
        <v>26</v>
      </c>
      <c r="B70" s="193"/>
      <c r="C70" s="7">
        <v>7.0000000000000001E-3</v>
      </c>
      <c r="D70" s="7">
        <f>C70*L7</f>
        <v>7.0000000000000001E-3</v>
      </c>
      <c r="E70" s="8">
        <v>120</v>
      </c>
      <c r="F70" s="8">
        <f t="shared" si="20"/>
        <v>0.84</v>
      </c>
      <c r="G70" s="109">
        <v>7.0000000000000001E-3</v>
      </c>
      <c r="H70" s="144">
        <f>G70*M7</f>
        <v>7.0000000000000001E-3</v>
      </c>
      <c r="I70" s="145">
        <v>120</v>
      </c>
      <c r="J70" s="146">
        <f t="shared" si="21"/>
        <v>0.84</v>
      </c>
      <c r="K70" s="147">
        <f t="shared" si="22"/>
        <v>1.4E-2</v>
      </c>
      <c r="L70" s="212">
        <f t="shared" si="23"/>
        <v>1.68</v>
      </c>
      <c r="M70" s="213"/>
    </row>
    <row r="71" spans="1:13">
      <c r="A71" s="192"/>
      <c r="B71" s="193"/>
      <c r="C71" s="7"/>
      <c r="D71" s="7"/>
      <c r="E71" s="8"/>
      <c r="F71" s="8">
        <f>SUM(F69:F70)</f>
        <v>7.54</v>
      </c>
      <c r="G71" s="109"/>
      <c r="H71" s="144"/>
      <c r="I71" s="145"/>
      <c r="J71" s="146">
        <f>SUM(J69:J70)</f>
        <v>7.54</v>
      </c>
      <c r="K71" s="147"/>
      <c r="L71" s="96"/>
      <c r="M71" s="97"/>
    </row>
    <row r="72" spans="1:13">
      <c r="A72" s="187" t="s">
        <v>47</v>
      </c>
      <c r="B72" s="188"/>
      <c r="C72" s="7">
        <v>0.02</v>
      </c>
      <c r="D72" s="7">
        <f>C72*L7</f>
        <v>0.02</v>
      </c>
      <c r="E72" s="8">
        <v>94</v>
      </c>
      <c r="F72" s="8">
        <f>D72*E72</f>
        <v>1.8800000000000001</v>
      </c>
      <c r="G72" s="109">
        <v>0.03</v>
      </c>
      <c r="H72" s="144">
        <f>G72*M7</f>
        <v>0.03</v>
      </c>
      <c r="I72" s="145">
        <v>94</v>
      </c>
      <c r="J72" s="146">
        <f>H72*I72</f>
        <v>2.82</v>
      </c>
      <c r="K72" s="147">
        <f>D72+H72</f>
        <v>0.05</v>
      </c>
      <c r="L72" s="212">
        <f>F72+J72</f>
        <v>4.7</v>
      </c>
      <c r="M72" s="231"/>
    </row>
    <row r="73" spans="1:13">
      <c r="A73" s="187"/>
      <c r="B73" s="188"/>
      <c r="C73" s="7"/>
      <c r="D73" s="7"/>
      <c r="E73" s="8"/>
      <c r="F73" s="8"/>
      <c r="G73" s="109"/>
      <c r="H73" s="144"/>
      <c r="I73" s="145"/>
      <c r="J73" s="146"/>
      <c r="K73" s="147"/>
      <c r="L73" s="212"/>
      <c r="M73" s="231"/>
    </row>
    <row r="74" spans="1:13">
      <c r="A74" s="187" t="s">
        <v>38</v>
      </c>
      <c r="B74" s="188"/>
      <c r="C74" s="7">
        <v>0.05</v>
      </c>
      <c r="D74" s="7">
        <f>C74*L7</f>
        <v>0.05</v>
      </c>
      <c r="E74" s="8">
        <v>92</v>
      </c>
      <c r="F74" s="8">
        <f>D74*E74</f>
        <v>4.6000000000000005</v>
      </c>
      <c r="G74" s="109">
        <v>0.06</v>
      </c>
      <c r="H74" s="144">
        <f>G74*M7</f>
        <v>0.06</v>
      </c>
      <c r="I74" s="145">
        <v>92</v>
      </c>
      <c r="J74" s="146">
        <f>H74*I74</f>
        <v>5.52</v>
      </c>
      <c r="K74" s="147">
        <f>D74+H74</f>
        <v>0.11</v>
      </c>
      <c r="L74" s="212">
        <f>F74+J74</f>
        <v>10.120000000000001</v>
      </c>
      <c r="M74" s="231"/>
    </row>
    <row r="75" spans="1:13" ht="14.45" customHeight="1">
      <c r="A75" s="187"/>
      <c r="B75" s="188"/>
      <c r="C75" s="7"/>
      <c r="D75" s="7"/>
      <c r="E75" s="8"/>
      <c r="F75" s="8"/>
      <c r="G75" s="109"/>
      <c r="H75" s="109"/>
      <c r="I75" s="145"/>
      <c r="J75" s="146"/>
      <c r="K75" s="147"/>
      <c r="L75" s="96"/>
      <c r="M75" s="105"/>
    </row>
    <row r="76" spans="1:13">
      <c r="A76" s="201" t="s">
        <v>3</v>
      </c>
      <c r="B76" s="202"/>
      <c r="C76" s="9"/>
      <c r="D76" s="10"/>
      <c r="E76" s="10"/>
      <c r="F76" s="10">
        <f>F31+F32+F37+F38+F40+F42+F55+F60+F68+F71+F72+F74</f>
        <v>228.01174999999995</v>
      </c>
      <c r="G76" s="150"/>
      <c r="H76" s="150"/>
      <c r="I76" s="151"/>
      <c r="J76" s="152">
        <f>J31+J32+J37+J38+J40+J42+J55+J60+J68+J71+J72+J74</f>
        <v>286.48945999999995</v>
      </c>
      <c r="K76" s="147">
        <f>D76+H76</f>
        <v>0</v>
      </c>
      <c r="L76" s="232">
        <f>SUM(L26:L75)</f>
        <v>514.5012099999999</v>
      </c>
      <c r="M76" s="233"/>
    </row>
    <row r="77" spans="1:13">
      <c r="A77" s="39"/>
      <c r="B77" s="39"/>
      <c r="C77" s="39"/>
      <c r="D77" s="39"/>
      <c r="E77" s="39"/>
      <c r="F77" s="39"/>
      <c r="G77" s="40"/>
      <c r="H77" s="40"/>
      <c r="I77" s="40"/>
      <c r="J77" s="40"/>
      <c r="K77" s="40"/>
      <c r="L77" s="40"/>
      <c r="M77" s="40"/>
    </row>
    <row r="79" spans="1:13">
      <c r="E79" s="67" t="s">
        <v>56</v>
      </c>
      <c r="F79" s="25">
        <f>F31+F32+F37+F38+F40</f>
        <v>78.256</v>
      </c>
      <c r="J79" s="25">
        <f>J31+J32+J37+J38+J40</f>
        <v>93.650149999999996</v>
      </c>
      <c r="M79" s="25">
        <f>F76+J76</f>
        <v>514.5012099999999</v>
      </c>
    </row>
    <row r="80" spans="1:13">
      <c r="E80" s="67" t="s">
        <v>57</v>
      </c>
      <c r="F80" s="25">
        <f>F42+F55+F60+F68+F71+F72+F74</f>
        <v>149.75574999999998</v>
      </c>
      <c r="J80" s="25">
        <f>J42+J55+J60+J68+J71+J72+J74</f>
        <v>192.83930999999998</v>
      </c>
    </row>
    <row r="81" spans="6:10">
      <c r="F81" s="25">
        <f>SUM(F79:F80)</f>
        <v>228.01174999999998</v>
      </c>
      <c r="J81" s="25">
        <f>SUM(J79:J80)</f>
        <v>286.48946000000001</v>
      </c>
    </row>
    <row r="83" spans="6:10">
      <c r="F83" s="25"/>
      <c r="J83" s="25"/>
    </row>
  </sheetData>
  <mergeCells count="132">
    <mergeCell ref="A50:B50"/>
    <mergeCell ref="A52:B52"/>
    <mergeCell ref="A51:B51"/>
    <mergeCell ref="L50:M50"/>
    <mergeCell ref="L51:M51"/>
    <mergeCell ref="L52:M52"/>
    <mergeCell ref="A74:B74"/>
    <mergeCell ref="A76:B76"/>
    <mergeCell ref="A75:B75"/>
    <mergeCell ref="A57:B57"/>
    <mergeCell ref="A60:B60"/>
    <mergeCell ref="A61:B61"/>
    <mergeCell ref="A62:B62"/>
    <mergeCell ref="A63:B63"/>
    <mergeCell ref="A66:B66"/>
    <mergeCell ref="A67:B67"/>
    <mergeCell ref="A68:B68"/>
    <mergeCell ref="A65:B65"/>
    <mergeCell ref="A58:B58"/>
    <mergeCell ref="A73:B73"/>
    <mergeCell ref="A71:B71"/>
    <mergeCell ref="A69:B69"/>
    <mergeCell ref="A54:B54"/>
    <mergeCell ref="A72:B72"/>
    <mergeCell ref="L42:M42"/>
    <mergeCell ref="L74:M74"/>
    <mergeCell ref="L70:M70"/>
    <mergeCell ref="L69:M69"/>
    <mergeCell ref="L76:M76"/>
    <mergeCell ref="L73:M73"/>
    <mergeCell ref="L72:M72"/>
    <mergeCell ref="L44:M44"/>
    <mergeCell ref="L43:M43"/>
    <mergeCell ref="L54:M54"/>
    <mergeCell ref="L66:M66"/>
    <mergeCell ref="L67:M67"/>
    <mergeCell ref="L58:M58"/>
    <mergeCell ref="L65:M65"/>
    <mergeCell ref="A43:B43"/>
    <mergeCell ref="A44:B44"/>
    <mergeCell ref="L60:M60"/>
    <mergeCell ref="E20:H20"/>
    <mergeCell ref="A17:B17"/>
    <mergeCell ref="A25:B25"/>
    <mergeCell ref="A27:B27"/>
    <mergeCell ref="A26:B26"/>
    <mergeCell ref="L29:M29"/>
    <mergeCell ref="L25:M25"/>
    <mergeCell ref="A23:B23"/>
    <mergeCell ref="E21:H21"/>
    <mergeCell ref="E23:H23"/>
    <mergeCell ref="A29:B29"/>
    <mergeCell ref="L34:M34"/>
    <mergeCell ref="L39:M39"/>
    <mergeCell ref="A34:B34"/>
    <mergeCell ref="A33:B33"/>
    <mergeCell ref="L27:M27"/>
    <mergeCell ref="A30:B30"/>
    <mergeCell ref="A35:B35"/>
    <mergeCell ref="A37:B37"/>
    <mergeCell ref="L35:M35"/>
    <mergeCell ref="L38:M38"/>
    <mergeCell ref="E10:H10"/>
    <mergeCell ref="E11:H11"/>
    <mergeCell ref="E13:H13"/>
    <mergeCell ref="A11:B11"/>
    <mergeCell ref="A10:B10"/>
    <mergeCell ref="A12:B12"/>
    <mergeCell ref="E12:H12"/>
    <mergeCell ref="E14:H14"/>
    <mergeCell ref="E15:H15"/>
    <mergeCell ref="L31:M31"/>
    <mergeCell ref="A36:B36"/>
    <mergeCell ref="L36:M36"/>
    <mergeCell ref="A39:B39"/>
    <mergeCell ref="A31:B31"/>
    <mergeCell ref="L33:M33"/>
    <mergeCell ref="A15:B15"/>
    <mergeCell ref="A14:B14"/>
    <mergeCell ref="A19:B19"/>
    <mergeCell ref="E16:H16"/>
    <mergeCell ref="E17:H17"/>
    <mergeCell ref="A18:B18"/>
    <mergeCell ref="E18:H18"/>
    <mergeCell ref="A45:B45"/>
    <mergeCell ref="B2:H2"/>
    <mergeCell ref="G4:I4"/>
    <mergeCell ref="A38:B38"/>
    <mergeCell ref="A42:B42"/>
    <mergeCell ref="L40:M40"/>
    <mergeCell ref="A40:B40"/>
    <mergeCell ref="A41:B41"/>
    <mergeCell ref="A13:B13"/>
    <mergeCell ref="A21:B21"/>
    <mergeCell ref="A20:B20"/>
    <mergeCell ref="A16:B16"/>
    <mergeCell ref="L30:M30"/>
    <mergeCell ref="L26:M26"/>
    <mergeCell ref="A32:B32"/>
    <mergeCell ref="B3:H3"/>
    <mergeCell ref="G5:I5"/>
    <mergeCell ref="A8:B9"/>
    <mergeCell ref="E8:G8"/>
    <mergeCell ref="I8:K8"/>
    <mergeCell ref="L8:M8"/>
    <mergeCell ref="L32:M32"/>
    <mergeCell ref="A28:B28"/>
    <mergeCell ref="L28:M28"/>
    <mergeCell ref="A46:B46"/>
    <mergeCell ref="A70:B70"/>
    <mergeCell ref="A55:B55"/>
    <mergeCell ref="A56:B56"/>
    <mergeCell ref="L41:M41"/>
    <mergeCell ref="L56:M56"/>
    <mergeCell ref="L45:M45"/>
    <mergeCell ref="L46:M46"/>
    <mergeCell ref="L47:M47"/>
    <mergeCell ref="A64:B64"/>
    <mergeCell ref="L64:M64"/>
    <mergeCell ref="A48:B48"/>
    <mergeCell ref="A49:B49"/>
    <mergeCell ref="A53:B53"/>
    <mergeCell ref="L62:M62"/>
    <mergeCell ref="L63:M63"/>
    <mergeCell ref="A47:B47"/>
    <mergeCell ref="L57:M57"/>
    <mergeCell ref="A59:B59"/>
    <mergeCell ref="L59:M59"/>
    <mergeCell ref="L61:M61"/>
    <mergeCell ref="L49:M49"/>
    <mergeCell ref="L48:M48"/>
    <mergeCell ref="L53:M5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Хозяин</cp:lastModifiedBy>
  <cp:lastPrinted>2022-05-11T07:45:25Z</cp:lastPrinted>
  <dcterms:created xsi:type="dcterms:W3CDTF">2018-08-29T01:33:49Z</dcterms:created>
  <dcterms:modified xsi:type="dcterms:W3CDTF">2025-03-28T07:40:27Z</dcterms:modified>
</cp:coreProperties>
</file>